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0785" windowHeight="9120" tabRatio="709" activeTab="0"/>
  </bookViews>
  <sheets>
    <sheet name="Ondernemingsplan" sheetId="1" r:id="rId1"/>
    <sheet name="RSZ &amp; Belastingen Eenmanszaak" sheetId="2" r:id="rId2"/>
    <sheet name="DODE PUNT" sheetId="3" r:id="rId3"/>
    <sheet name="Detail afschrijvingen" sheetId="4" r:id="rId4"/>
  </sheets>
  <definedNames>
    <definedName name="_ftn1" localSheetId="0">'Ondernemingsplan'!#REF!</definedName>
    <definedName name="_ftnref1" localSheetId="0">'Ondernemingsplan'!#REF!</definedName>
    <definedName name="_xlnm.Print_Area" localSheetId="0">'Ondernemingsplan'!$A$1:$J$502</definedName>
    <definedName name="Tekstvak308" localSheetId="2">'DODE PUNT'!$B$13</definedName>
  </definedNames>
  <calcPr fullCalcOnLoad="1"/>
</workbook>
</file>

<file path=xl/sharedStrings.xml><?xml version="1.0" encoding="utf-8"?>
<sst xmlns="http://schemas.openxmlformats.org/spreadsheetml/2006/main" count="653" uniqueCount="517">
  <si>
    <t>formulier en de formules wilt aanbrengen, hef dan eerst de beveiliging</t>
  </si>
  <si>
    <t xml:space="preserve">van het werkblad op (klik hiervoor op "extra",  dan op "beveiliging" </t>
  </si>
  <si>
    <r>
      <t xml:space="preserve">1. </t>
    </r>
    <r>
      <rPr>
        <u val="single"/>
        <sz val="10"/>
        <color indexed="21"/>
        <rFont val="Trebuchet MS"/>
        <family val="2"/>
      </rPr>
      <t>Invullen in een cel</t>
    </r>
    <r>
      <rPr>
        <sz val="10"/>
        <color indexed="21"/>
        <rFont val="Trebuchet MS"/>
        <family val="2"/>
      </rPr>
      <t xml:space="preserve">:  klik met je muis in het gebied of de cel waar je in wil typen en   </t>
    </r>
  </si>
  <si>
    <t>typ het getal of het woord.</t>
  </si>
  <si>
    <t xml:space="preserve">2. Is het invulvak te klein, dan kan je dit altijd groter maken door de rij breder te maken: </t>
  </si>
  <si>
    <t xml:space="preserve">klik dan tussen twee rijkoppen helemaal links  </t>
  </si>
  <si>
    <t>(bv tussen 32 en 33) en sleep naar naar beneden (naar boven slepen = versmallen)</t>
  </si>
  <si>
    <t xml:space="preserve">Vraag voor al je investeringen en bedrijfskosten zoveel mogelijk prijsoffertes aan   </t>
  </si>
  <si>
    <t>bij diverse leveranciers.</t>
  </si>
  <si>
    <t>Kruis aan over hoeveel jaren de terugbetalingen wilt spreiden</t>
  </si>
  <si>
    <t>belastingsvoet (%)</t>
  </si>
  <si>
    <t>Aanslagjaar</t>
  </si>
  <si>
    <t xml:space="preserve">Je kan dit vooraf berekenen: ga naar </t>
  </si>
  <si>
    <t>www.rsvz.be</t>
  </si>
  <si>
    <t>en klik op</t>
  </si>
  <si>
    <t>"berekeningsmodule"</t>
  </si>
  <si>
    <t>op inkomen</t>
  </si>
  <si>
    <t>Vul enkel de groene cellen in.</t>
  </si>
  <si>
    <t>Vul alleen de groen cellen in.</t>
  </si>
  <si>
    <r>
      <t xml:space="preserve">Schat je vaste kosten op jaarbasis en vul het bedrag hier in. Vaste kosten zijn maandelijks/ jaarlijks wederkerende kosten. </t>
    </r>
    <r>
      <rPr>
        <u val="single"/>
        <sz val="11"/>
        <rFont val="Gill Sans MT"/>
        <family val="2"/>
      </rPr>
      <t>Let op</t>
    </r>
    <r>
      <rPr>
        <sz val="11"/>
        <rFont val="Gill Sans MT"/>
        <family val="2"/>
      </rPr>
      <t>: in deze tabel mogen geen investeringen (= aankoop van vastgelegde middelen die meerdere jaren in het bedrijf gebruikt zullen worden).</t>
    </r>
  </si>
  <si>
    <t>Bereken je belastingen op tabblad 2</t>
  </si>
  <si>
    <t>Als je start als zelfstandige, kan je de eerste drie jaar kiezen voor minimum voorafbetalingen aan RSZ.</t>
  </si>
  <si>
    <t>Opdat je niet voor verrassingen zou komen te staan kan je hieronder de werkelijk te betalen RSZ en belastingen berekenen (ramen):</t>
  </si>
  <si>
    <t>verzekeringsfonds niet mee te rekenen: ga hiervoor</t>
  </si>
  <si>
    <t>naar de site van het fonds waarbij jij aangesloten bent.</t>
  </si>
  <si>
    <t>Omzet verminderd met de aftrekbare kosten.</t>
  </si>
  <si>
    <r>
      <t>Let op</t>
    </r>
    <r>
      <rPr>
        <sz val="9"/>
        <color indexed="62"/>
        <rFont val="Arial"/>
        <family val="0"/>
      </rPr>
      <t>: vergeet de beheerskosten voor het sociaal</t>
    </r>
  </si>
  <si>
    <t>x             (</t>
  </si>
  <si>
    <t>Raam de RSZ die je werkelijk zal moeten betalen op tabblad 2</t>
  </si>
  <si>
    <t xml:space="preserve">minimum 900 euro per maand voor een alleenstaande, dit gedurende 12 maanden </t>
  </si>
  <si>
    <t>(= minimum 10 800 euro per jaar)</t>
  </si>
  <si>
    <t>Bedrag van de aflossing: te berekenen op www.fonds.org</t>
  </si>
  <si>
    <t xml:space="preserve">Detailleer hoeveel je dagelijks zal verkopen van elk product </t>
  </si>
  <si>
    <t>en bereken daarna je totale jaaromzet</t>
  </si>
  <si>
    <r>
      <t>Let op</t>
    </r>
    <r>
      <rPr>
        <sz val="9"/>
        <color indexed="21"/>
        <rFont val="Trebuchet MS"/>
        <family val="2"/>
      </rPr>
      <t xml:space="preserve">: de kosten die je hier invult, moeten dezelde zijn als in je overzicht DODE PUNT </t>
    </r>
  </si>
  <si>
    <t>Houd ook rekening met de bedragen uit de rubriek Thesaurie</t>
  </si>
  <si>
    <t xml:space="preserve">Geef de vooruitzichten op 2 jaar en op 3 jaar </t>
  </si>
  <si>
    <t>Bus:</t>
  </si>
  <si>
    <t>Straat:</t>
  </si>
  <si>
    <t>(Schrappen wat niet van toepassing is)</t>
  </si>
  <si>
    <t>Straat + nummer:</t>
  </si>
  <si>
    <t>Postcode + gemeente:</t>
  </si>
  <si>
    <t>Naam + voornaam aanvrager:</t>
  </si>
  <si>
    <t>Bedrijfsnaam:</t>
  </si>
  <si>
    <t>(voor 2009: minimum bijdrage RSZ = € 2.520,60)</t>
  </si>
  <si>
    <t>afschrijving/jaar</t>
  </si>
  <si>
    <t>Vul alleen de groene cellen in.</t>
  </si>
  <si>
    <t>Berekening RSZ en Belastingen voor een Eenmanszaak</t>
  </si>
  <si>
    <t>Sociale bijdragen (RSZ):</t>
  </si>
  <si>
    <t>Goederen en/of Diensten:</t>
  </si>
  <si>
    <t>Berekening van de Vaste Kosten</t>
  </si>
  <si>
    <t>Deze brutowinstmarge heb je nodig om het dodepuntomzet te berekenen.</t>
  </si>
  <si>
    <t xml:space="preserve">Vul per assortimentsgroep de gevraagde cijfers in. Op basis hiervan zal de brutowinstmarge berekend worden (gewogen gemiddelde). </t>
  </si>
  <si>
    <t>Brutowinstmarge</t>
  </si>
  <si>
    <t>op de Verkoopprijs</t>
  </si>
  <si>
    <t>Aankoopprijs exclusief BTW</t>
  </si>
  <si>
    <t>Verkoopprijs exclusief BTW</t>
  </si>
  <si>
    <t>gewogen gemiddelde brutowinstmarge (1)</t>
  </si>
  <si>
    <r>
      <t xml:space="preserve">Totaal Vaste kosten </t>
    </r>
    <r>
      <rPr>
        <b/>
        <sz val="10"/>
        <rFont val="Arial"/>
        <family val="2"/>
      </rPr>
      <t>(2)</t>
    </r>
  </si>
  <si>
    <r>
      <t xml:space="preserve">Gewogen Gemiddelde Brutowinstmarge op VP </t>
    </r>
    <r>
      <rPr>
        <b/>
        <sz val="10"/>
        <rFont val="Arial"/>
        <family val="2"/>
      </rPr>
      <t>(1)</t>
    </r>
  </si>
  <si>
    <t>Bij het break evenpunt maak je noch winst, noch verlies.</t>
  </si>
  <si>
    <t>Dode punt afzet   =</t>
  </si>
  <si>
    <t>Dode punt omzet   =</t>
  </si>
  <si>
    <t>Aandeel in de (dode punt) omzet</t>
  </si>
  <si>
    <t>Activa</t>
  </si>
  <si>
    <t>DETAILOVERZICHT VAN DE AFSCHRIJVINGEN (lineair):</t>
  </si>
  <si>
    <t>De bedrijfsmiddelen en cijfers hieronder zijn slechts voorbeelden. Je kan deze gerust vervangen door je eigen investeringen.</t>
  </si>
  <si>
    <r>
      <t>Afschrijvingstabel</t>
    </r>
    <r>
      <rPr>
        <sz val="10"/>
        <rFont val="Arial"/>
        <family val="0"/>
      </rPr>
      <t xml:space="preserve"> </t>
    </r>
    <r>
      <rPr>
        <sz val="10"/>
        <color indexed="62"/>
        <rFont val="Arial"/>
        <family val="2"/>
      </rPr>
      <t>(boekwaarden te vermelden op de balans - niet noodzakelijk in kredietaanvraag)</t>
    </r>
  </si>
  <si>
    <t>Lees de opmerkingen in kolom K en in de andere werkbladen</t>
  </si>
  <si>
    <t>AANVRAAG VOOR HET OPENEN VAN EEN KREDIET</t>
  </si>
  <si>
    <r>
      <t xml:space="preserve">(f) Duur van de lening </t>
    </r>
  </si>
  <si>
    <t>maanden / jaar</t>
  </si>
  <si>
    <t>Korte/Lange Termijn</t>
  </si>
  <si>
    <t>zijn?</t>
  </si>
  <si>
    <t>werken?</t>
  </si>
  <si>
    <t xml:space="preserve">Bewaarkantoor der Hypotheken en dit bij het aanvraagformulier te voegen. Indien er een inschrijving is op </t>
  </si>
  <si>
    <r>
      <t xml:space="preserve">2.3. Ligging: </t>
    </r>
    <r>
      <rPr>
        <sz val="10"/>
        <rFont val="Trebuchet MS"/>
        <family val="2"/>
      </rPr>
      <t>Rechtvaardig de gekozen commerciële ligging</t>
    </r>
  </si>
  <si>
    <t>2.5. Uithangbord van de onderneming</t>
  </si>
  <si>
    <t>1. Mijn basiskennis bedrijfsbeheer:</t>
  </si>
  <si>
    <t xml:space="preserve"> bedrijfsbeheer en de beroepskennis zal(zullen) aanbrengen.</t>
  </si>
  <si>
    <t xml:space="preserve">gedetailleerde curriculum vitae van de perso(o)n(en) bij te voegen die de basiskennis </t>
  </si>
  <si>
    <t>verleden):</t>
  </si>
  <si>
    <t xml:space="preserve">3. Mijn ondernemingsnummer (op basis van vb. activiteit in het </t>
  </si>
  <si>
    <t>vennootschappen. vb: notariskosten, kosten van</t>
  </si>
  <si>
    <t>publicatie van de statuten, rechten van</t>
  </si>
  <si>
    <t>inbreng in de vennootschap, ...)</t>
  </si>
  <si>
    <t>elementen van de handelszaak overgenomen</t>
  </si>
  <si>
    <t>tegen betaling, zoals klanten en reputatie,</t>
  </si>
  <si>
    <r>
      <t>huurcontract, "sleutelgeld”)</t>
    </r>
    <r>
      <rPr>
        <sz val="10"/>
        <rFont val="Trebuchet MS"/>
        <family val="2"/>
      </rPr>
      <t xml:space="preserve"> </t>
    </r>
  </si>
  <si>
    <t xml:space="preserve">uithangbord, recht op </t>
  </si>
  <si>
    <t>- bouwkosten gebouw</t>
  </si>
  <si>
    <t>- aankoop gebouw</t>
  </si>
  <si>
    <t>- aankoop materieel (b)</t>
  </si>
  <si>
    <t>- aankoop rollend materieel (b)</t>
  </si>
  <si>
    <t>- aankoop bedrijfsmeubilair (b)</t>
  </si>
  <si>
    <t>- aankoop goed door leasing</t>
  </si>
  <si>
    <t>- andere mat. investeringen</t>
  </si>
  <si>
    <t>JAAR 3 (12 maanden)</t>
  </si>
  <si>
    <t>brandstof, herstellingen)</t>
  </si>
  <si>
    <t xml:space="preserve">6. Kosten voertuig (verzekeringen, taksen, </t>
  </si>
  <si>
    <t>telefoon, portokosten</t>
  </si>
  <si>
    <t xml:space="preserve">7. Bureaukosten, onderhoud materieel, </t>
  </si>
  <si>
    <t>dienst neemt)</t>
  </si>
  <si>
    <t xml:space="preserve">9. Lonen en lasten (indien U personeel in </t>
  </si>
  <si>
    <t xml:space="preserve">11. Sociale verzekeringen zelfstandige </t>
  </si>
  <si>
    <r>
      <t xml:space="preserve">1. </t>
    </r>
    <r>
      <rPr>
        <sz val="9"/>
        <rFont val="Trebuchet MS"/>
        <family val="2"/>
      </rPr>
      <t>………………………………………………</t>
    </r>
  </si>
  <si>
    <r>
      <t>2.</t>
    </r>
    <r>
      <rPr>
        <sz val="9"/>
        <rFont val="Trebuchet MS"/>
        <family val="2"/>
      </rPr>
      <t xml:space="preserve"> ………………………………………………</t>
    </r>
  </si>
  <si>
    <r>
      <t>3.</t>
    </r>
    <r>
      <rPr>
        <sz val="9"/>
        <rFont val="Trebuchet MS"/>
        <family val="2"/>
      </rPr>
      <t xml:space="preserve"> ………………………………………………</t>
    </r>
  </si>
  <si>
    <t>indiening van de kredietaanvraag</t>
  </si>
  <si>
    <t>5 jaar</t>
  </si>
  <si>
    <t>7 jaar</t>
  </si>
  <si>
    <t>10 jaar</t>
  </si>
  <si>
    <r>
      <t>3. Leningen op meer dan één jaar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(g)</t>
    </r>
  </si>
  <si>
    <r>
      <t>4. Leningen op ten hoogste één jaar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(g)</t>
    </r>
  </si>
  <si>
    <t>Geplande looptijd (f):</t>
  </si>
  <si>
    <r>
      <t xml:space="preserve">(a) Detail van de inrichtings- of verbouwingswerken </t>
    </r>
    <r>
      <rPr>
        <sz val="10"/>
        <rFont val="Trebuchet MS"/>
        <family val="2"/>
      </rPr>
      <t xml:space="preserve"> - </t>
    </r>
    <r>
      <rPr>
        <sz val="9"/>
        <rFont val="Trebuchet MS"/>
        <family val="2"/>
      </rPr>
      <t>Bestek bij te voegen</t>
    </r>
  </si>
  <si>
    <t xml:space="preserve">Wordt door sommigen onder hen tegelijk met u een aanvraag voor een startlening ingediend? </t>
  </si>
  <si>
    <t>E. Bedrag van de overname</t>
  </si>
  <si>
    <t>F.1.</t>
  </si>
  <si>
    <t>F.2.</t>
  </si>
  <si>
    <t>H. Resultaten van de over te nemen onderneming</t>
  </si>
  <si>
    <r>
      <t xml:space="preserve">B. Reden van overdracht </t>
    </r>
    <r>
      <rPr>
        <sz val="9"/>
        <rFont val="Trebuchet MS"/>
        <family val="2"/>
      </rPr>
      <t>(waarom wordt de zaak overgelaten?)</t>
    </r>
  </si>
  <si>
    <r>
      <t xml:space="preserve">C. Uitbatingsduur </t>
    </r>
    <r>
      <rPr>
        <sz val="9"/>
        <rFont val="Trebuchet MS"/>
        <family val="2"/>
      </rPr>
      <t>(sinds wanneer wordt de zaak uitgebaat?)</t>
    </r>
  </si>
  <si>
    <t>personen</t>
  </si>
  <si>
    <t>het jaar, dient tevens een voorlopige balans te worden bijgevoegd, afgesloten op 30/06.</t>
  </si>
  <si>
    <t>in art. 442bis §2 WIB 1992.</t>
  </si>
  <si>
    <r>
      <t xml:space="preserve">F. Wat houdt de overname in </t>
    </r>
    <r>
      <rPr>
        <sz val="9"/>
        <rFont val="Trebuchet MS"/>
        <family val="2"/>
      </rPr>
      <t>(wat ontvangt u voor voormeld bedrag?)</t>
    </r>
  </si>
  <si>
    <t>activiteit die u zal uitoefenen</t>
  </si>
  <si>
    <t>C. Hoe onderscheidt u zich van de concurrentie?</t>
  </si>
  <si>
    <t>(g) Kenmerken van het krediet aangegaan - aan te gaan</t>
  </si>
  <si>
    <t>2. In voorkomend geval, mijn beroepskennis:</t>
  </si>
  <si>
    <r>
      <t>Indien u aandelen van een vennootschap overneemt</t>
    </r>
    <r>
      <rPr>
        <sz val="10"/>
        <rFont val="Trebuchet MS"/>
        <family val="2"/>
      </rPr>
      <t>:</t>
    </r>
  </si>
  <si>
    <t>11. Financiële lasten (intrest op leningen)</t>
  </si>
  <si>
    <r>
      <t>OPMERKING</t>
    </r>
    <r>
      <rPr>
        <sz val="10"/>
        <rFont val="Trebuchet MS"/>
        <family val="2"/>
      </rPr>
      <t>:</t>
    </r>
  </si>
  <si>
    <r>
      <t>Indien U een handelszaak overneemt</t>
    </r>
    <r>
      <rPr>
        <sz val="10"/>
        <rFont val="Trebuchet MS"/>
        <family val="2"/>
      </rPr>
      <t>:</t>
    </r>
  </si>
  <si>
    <t>instelling te laten ondertekenen en als bijlage bij te voegen.</t>
  </si>
  <si>
    <t xml:space="preserve">Zo neen voor één van beide of beide vragen, gelieve de persoonlijke gegevens en het  </t>
  </si>
  <si>
    <r>
      <t xml:space="preserve">2.2.2. Uitbatingsadres </t>
    </r>
    <r>
      <rPr>
        <sz val="10"/>
        <rFont val="Trebuchet MS"/>
        <family val="2"/>
      </rPr>
      <t>(Invullen indien dit adres verschilt van de woonplaats of maatschappelijke zetel)</t>
    </r>
  </si>
  <si>
    <r>
      <t>(d) Detail van de rubriek Thesaurie</t>
    </r>
    <r>
      <rPr>
        <sz val="10"/>
        <rFont val="Trebuchet MS"/>
        <family val="2"/>
      </rPr>
      <t xml:space="preserve"> </t>
    </r>
    <r>
      <rPr>
        <sz val="9"/>
        <rFont val="Trebuchet MS"/>
        <family val="2"/>
      </rPr>
      <t xml:space="preserve">(geld nodig om enerzijds het hoofd te kunnen bieden aan de kosten </t>
    </r>
  </si>
  <si>
    <t>anderzijds om de gedeeltelijke of volledige dekking van de lopende uitgaven van de onderneming in het</t>
  </si>
  <si>
    <t xml:space="preserve">verbonden aan de oprichting van de onderneming zoals inschrijvingskosten en verzekeringen en </t>
  </si>
  <si>
    <t xml:space="preserve">concurrentie, de specifieke kenmerken van het of de producten/diensten, de klanten, … op basis </t>
  </si>
  <si>
    <t>van afdoende elementen en documenten</t>
  </si>
  <si>
    <t>Zo ja, gelieve dit nummer te vermelden:</t>
  </si>
  <si>
    <t>Vergunningen en attesten</t>
  </si>
  <si>
    <t>Om mijn zelfstandige activiteit op te starten, bevestigt het ondernemingsloket:</t>
  </si>
  <si>
    <t>Gegevens van het ondernemingsloket:</t>
  </si>
  <si>
    <t>O</t>
  </si>
  <si>
    <t xml:space="preserve">O </t>
  </si>
  <si>
    <t>….</t>
  </si>
  <si>
    <t xml:space="preserve">Machine </t>
  </si>
  <si>
    <t>1. GEPLANDE ACTIVITEIT EN CONCURRENTIE</t>
  </si>
  <si>
    <t>1.1. Vorm van de onderneming</t>
  </si>
  <si>
    <t>zelfstandige worden</t>
  </si>
  <si>
    <t>een vennootschap of feitelijke vereniging oprichten</t>
  </si>
  <si>
    <t>(in dat geval, het informatiedocument I: “VORM VAN DE ONDERNEMING” invullen)</t>
  </si>
  <si>
    <t>1.2. Geplande operatie</t>
  </si>
  <si>
    <t>oprichting van een nieuwe onderneming</t>
  </si>
  <si>
    <t>overname van een bestaande activiteit</t>
  </si>
  <si>
    <t>intentiebrieven? (zo ja, gelieve die bij te voegen)</t>
  </si>
  <si>
    <t>Zo ja, gelieve hierna de personalia te vermelden.</t>
  </si>
  <si>
    <t>Naam</t>
  </si>
  <si>
    <t>Voornaam</t>
  </si>
  <si>
    <t>Adres</t>
  </si>
  <si>
    <t>Tel.</t>
  </si>
  <si>
    <t>2.1. Dagelijkse organisatie van uw activiteit</t>
  </si>
  <si>
    <t>2.2. Toekomstig beroepsadres (waar uw onderneming zal gevestigd worden)</t>
  </si>
  <si>
    <t>/maand</t>
  </si>
  <si>
    <t>bij de klanten</t>
  </si>
  <si>
    <t>op de markten en/of op de openbare weg</t>
  </si>
  <si>
    <t>JA</t>
  </si>
  <si>
    <t>NEEN</t>
  </si>
  <si>
    <t>Nr.</t>
  </si>
  <si>
    <t>Postcode</t>
  </si>
  <si>
    <t>Gemeente</t>
  </si>
  <si>
    <t>Provincie</t>
  </si>
  <si>
    <t>2. ORGANISATIE EN LIGGING</t>
  </si>
  <si>
    <t>3. FINANCIERINGS- EN AANWENDINGSPLAN</t>
  </si>
  <si>
    <t>de investeringen wil financieren (betalen).</t>
  </si>
  <si>
    <t>AANWENDING</t>
  </si>
  <si>
    <t>FINANCIERINGEN</t>
  </si>
  <si>
    <t>1. Oprichtingskosten</t>
  </si>
  <si>
    <t>van de onderneming (enkel voor de</t>
  </si>
  <si>
    <t>2. Immaterieel vastliggend</t>
  </si>
  <si>
    <t>(vb: octrooien, vergunningen, immateriële</t>
  </si>
  <si>
    <t>(vb: huurwaarborg)</t>
  </si>
  <si>
    <t>3. Financieel vastliggend</t>
  </si>
  <si>
    <t>4. Materieel vastliggend</t>
  </si>
  <si>
    <t>- aankoop van grond</t>
  </si>
  <si>
    <t>- inrichtings- of verbouwingswerken</t>
  </si>
  <si>
    <t xml:space="preserve"> aan een gebouw (a)</t>
  </si>
  <si>
    <t>SUBTOTAAL (1+2+3+4)</t>
  </si>
  <si>
    <t>5. Voorraad (c)</t>
  </si>
  <si>
    <t>- grondstoffen</t>
  </si>
  <si>
    <t>- koopwaren</t>
  </si>
  <si>
    <t>6. Minimale thesaurie (d)</t>
  </si>
  <si>
    <t>prospectie, monsters,...)</t>
  </si>
  <si>
    <t>SUBTOTAAL (5+6+7)</t>
  </si>
  <si>
    <t>TOTAAL</t>
  </si>
  <si>
    <t>bent te investeren)</t>
  </si>
  <si>
    <t>- inbreng in contanten</t>
  </si>
  <si>
    <t>- inbreng in natura (e)</t>
  </si>
  <si>
    <t>SUBTOTAAL (1+2)</t>
  </si>
  <si>
    <t>(gewone of leasing)</t>
  </si>
  <si>
    <t>- aan te gaan</t>
  </si>
  <si>
    <t>- aangegaan</t>
  </si>
  <si>
    <t>SUBTOTAAL (3+4)</t>
  </si>
  <si>
    <t>FINANCIERINGS- EN AANWENDINGSPLAN: details</t>
  </si>
  <si>
    <t>(b) Detail van de rubrieken Materieel, Rollend materieel en Beroepsmeubilair</t>
  </si>
  <si>
    <t>(c) Detail van de voorraad</t>
  </si>
  <si>
    <t>Gebouw</t>
  </si>
  <si>
    <t>Materieel</t>
  </si>
  <si>
    <t>Meubilair</t>
  </si>
  <si>
    <t>Kredietinstelling</t>
  </si>
  <si>
    <t>Bedrag</t>
  </si>
  <si>
    <t>Duur</t>
  </si>
  <si>
    <t>Rentevoet</t>
  </si>
  <si>
    <t>Aflossingsplan</t>
  </si>
  <si>
    <t xml:space="preserve">Waarborgen: </t>
  </si>
  <si>
    <t>4. RENTABILITEITSVOORUITZICHTEN</t>
  </si>
  <si>
    <t>JAAR 1 (12 maanden)</t>
  </si>
  <si>
    <t>JAAR 2 (12 maanden)</t>
  </si>
  <si>
    <t>1. Verkopen (excl. BTW) of inkomsten</t>
  </si>
  <si>
    <t>2. Aankopen (excl. BTW)</t>
  </si>
  <si>
    <t>3. Brutobedrijfswinst (1-2)</t>
  </si>
  <si>
    <t>BEDRIJFSLASTEN</t>
  </si>
  <si>
    <t>4. Huur - onroerende voorheffing</t>
  </si>
  <si>
    <t>5. Water, gas, elektriciteit, verwarming</t>
  </si>
  <si>
    <t>8. Reclamekosten</t>
  </si>
  <si>
    <t>10. Verzekeringen, brand, B.A.</t>
  </si>
  <si>
    <t>12. Afschrijvingen</t>
  </si>
  <si>
    <t>13. Andere diverse kosten</t>
  </si>
  <si>
    <t>14. Totaal van de bedrijfslasten (4 tot 13)</t>
  </si>
  <si>
    <t>15. Nettobedrijfswinst (3-14)</t>
  </si>
  <si>
    <t>16. Financiële lasten, intresten op leningen</t>
  </si>
  <si>
    <t>17. Lopende winst vóór belastingen (15-16)</t>
  </si>
  <si>
    <t xml:space="preserve">18. Belastingen </t>
  </si>
  <si>
    <t>19. Winst van het boekjaar (17-18)</t>
  </si>
  <si>
    <t>- Persoonlijke uitgaven (gezinsuitgaven)</t>
  </si>
  <si>
    <t>= Terugbetalingscapaciteit</t>
  </si>
  <si>
    <t>5. DETAIL VAN DE OMZET</t>
  </si>
  <si>
    <t xml:space="preserve">A. Detailleer de samenstelling van deze omzet en de winstmarge per gamma van producten of diensten </t>
  </si>
  <si>
    <t>(vb. aantal klanten/producten/m² per dag, voor elk type van klanten/producten/m² x aantal openingsdagen)</t>
  </si>
  <si>
    <t>B. Detailleer de brutomarge  (vb. per type van producten/diensten of type van werf)</t>
  </si>
  <si>
    <t>zelfstandige worden en samenwerken met één of meer zelfstandigen om een feitelijke</t>
  </si>
  <si>
    <t>zelfstandige</t>
  </si>
  <si>
    <t>loontrekkende</t>
  </si>
  <si>
    <t xml:space="preserve">Gelieve ons de statuten, de eventuele wijzigingen en de rekeningen van de vennootschap door te sturen </t>
  </si>
  <si>
    <t>(gedetailleerde balansen en resultatenrekening) van de laatste 3 jaar, evenals de BTW-aangifte(n)</t>
  </si>
  <si>
    <t>voor het lopende jaar.</t>
  </si>
  <si>
    <t>B. Informatie over de vennootschap of de vereniging</t>
  </si>
  <si>
    <t>B.1. Vorm</t>
  </si>
  <si>
    <t>Feitelijke vereniging</t>
  </si>
  <si>
    <t>Besloten vennootschap met beperkte aansprakelijkheid</t>
  </si>
  <si>
    <t>Naamloze vennootschap</t>
  </si>
  <si>
    <t>Coöperatieve vennootschap</t>
  </si>
  <si>
    <t>Coöperatieve vennootschap met beperkte aansprakelijkheid</t>
  </si>
  <si>
    <t>Andere:</t>
  </si>
  <si>
    <t>B.2. Bedrag van het kapitaal of het vermogen</t>
  </si>
  <si>
    <t>vertegenwoordigd door</t>
  </si>
  <si>
    <t>aandelen</t>
  </si>
  <si>
    <t>Aantal aandelen waarop de aanvrager intekent</t>
  </si>
  <si>
    <t>B.3. Vennoten</t>
  </si>
  <si>
    <t xml:space="preserve">Vermeld de naam, voornaam, huidige activiteit en het volledige adres. Geeft het aantal aandelen </t>
  </si>
  <si>
    <t>dat elk van de vennoten bezit in de vennootschap of het deel van elk van hen in de feitelijke vereniging.</t>
  </si>
  <si>
    <t xml:space="preserve">Naam </t>
  </si>
  <si>
    <t>Activiteit</t>
  </si>
  <si>
    <t>Aantal aandelen</t>
  </si>
  <si>
    <t>Zo ja, moeten de verschillende aanvragen tegelijkertijd worden ingediend.</t>
  </si>
  <si>
    <t>B.4. Werkende vennoten</t>
  </si>
  <si>
    <t>Wie zullen de werkende vennoten zijn?</t>
  </si>
  <si>
    <t>Functie in de onderneming</t>
  </si>
  <si>
    <t>B.5. Dagelijks beheer</t>
  </si>
  <si>
    <t>Wie zal belast zijn met het dagelijkse beheer van de onderneming?</t>
  </si>
  <si>
    <t>B.6. Maatschappelijke handtekening</t>
  </si>
  <si>
    <t>Wie zal de onderneming geldig kunnen verbinden in de belangrijke handelingen? (daden van beschikking)</t>
  </si>
  <si>
    <t>A. Overlater</t>
  </si>
  <si>
    <t>Geboortedatum</t>
  </si>
  <si>
    <t>Indien het de overname van een handelszaak betreft, indien mogelijk het formulier</t>
  </si>
  <si>
    <t>van inschrijving in het handelsregister van de overlater bijvoegen.</t>
  </si>
  <si>
    <t>jaar</t>
  </si>
  <si>
    <t>in materiaal (beschrijving)</t>
  </si>
  <si>
    <t>in koopwaren, voorraad (beschrijving)</t>
  </si>
  <si>
    <t>in immateriële elementen (vb.: klanten, reputatie,</t>
  </si>
  <si>
    <t xml:space="preserve"> knowhow, "sleutelgeld", ...)</t>
  </si>
  <si>
    <t>andere (beschrijving)</t>
  </si>
  <si>
    <t>bedrag overgenomen aandelen</t>
  </si>
  <si>
    <t>gevraagd bedrag per aandeel</t>
  </si>
  <si>
    <t>gebruikte ramingsmethode</t>
  </si>
  <si>
    <t>voortzetting van de bestaande huurovereenkomst;</t>
  </si>
  <si>
    <t>sluiten van een nieuwe huurovereenkomst.</t>
  </si>
  <si>
    <t>Gelieve ons de balansen van de overlater (of vennootschap) voor de laatste drie jaar mee te delen, evenals</t>
  </si>
  <si>
    <t>Jaar</t>
  </si>
  <si>
    <t>4.  Huur</t>
  </si>
  <si>
    <t>5. Lonen + sociale lasten</t>
  </si>
  <si>
    <t>6. Opnames van de vennoten</t>
  </si>
  <si>
    <t>7. Andere kosten</t>
  </si>
  <si>
    <t>8. Afschrijvingen</t>
  </si>
  <si>
    <t>9. Totaal lasten (4 tot 8)</t>
  </si>
  <si>
    <t>10. Nettobedrijfswinst (3-9)</t>
  </si>
  <si>
    <t>12. Lopende winst vóór belastingen (10-11)</t>
  </si>
  <si>
    <t>13. Belastingen</t>
  </si>
  <si>
    <t>INFORMATIEBIJLAGE II: OVERNAME VAN EEN BESTAANDE ONDERNEMING</t>
  </si>
  <si>
    <t>INFORMATIEBIJLAGE I: VORM VAN DE ONDERNEMING</t>
  </si>
  <si>
    <t>(in dat geval, de informatiebijlage II “OVERNAME VAN EEN ACTIVITEIT” invullen)</t>
  </si>
  <si>
    <t>e-mail</t>
  </si>
  <si>
    <t>+ Cashflow (19+12)</t>
  </si>
  <si>
    <t>14. Winst van het boekjaar (12-13)</t>
  </si>
  <si>
    <t>2. Startlening</t>
  </si>
  <si>
    <t>begin van haar activiteit te verzekeren, zoals de eerste huurgelden + eerste inkomsten).</t>
  </si>
  <si>
    <t>Na 1 jaar:</t>
  </si>
  <si>
    <t>Na 2 jaar:</t>
  </si>
  <si>
    <t>Beheerskennis en toegang tot het beroep</t>
  </si>
  <si>
    <t>Kapitaalsaflossingen startlening</t>
  </si>
  <si>
    <t>Andere leningen m.b.t. het project</t>
  </si>
  <si>
    <t>Lasten andere bestaande kredieten</t>
  </si>
  <si>
    <r>
      <t>7. Aanloopkosten</t>
    </r>
    <r>
      <rPr>
        <sz val="10"/>
        <rFont val="Trebuchet MS"/>
        <family val="2"/>
      </rPr>
      <t xml:space="preserve"> </t>
    </r>
    <r>
      <rPr>
        <sz val="9"/>
        <rFont val="Trebuchet MS"/>
        <family val="2"/>
      </rPr>
      <t xml:space="preserve">(reclame, </t>
    </r>
  </si>
  <si>
    <t>aan te vullen:</t>
  </si>
  <si>
    <t>1.8. Vergunningen, attesten en ondernemingsnummer</t>
  </si>
  <si>
    <t>1.9. Consulent</t>
  </si>
  <si>
    <r>
      <t xml:space="preserve">G. Huurovereenkomst: </t>
    </r>
    <r>
      <rPr>
        <sz val="9"/>
        <rFont val="Trebuchet MS"/>
        <family val="2"/>
      </rPr>
      <t>(antwoord aankruisen)</t>
    </r>
  </si>
  <si>
    <r>
      <t>(e) Detail van de inbreng in natura</t>
    </r>
    <r>
      <rPr>
        <sz val="10"/>
        <rFont val="Trebuchet MS"/>
        <family val="2"/>
      </rPr>
      <t xml:space="preserve"> - </t>
    </r>
    <r>
      <rPr>
        <sz val="9"/>
        <rFont val="Trebuchet MS"/>
        <family val="2"/>
      </rPr>
      <t xml:space="preserve">Rechtvaardiging als bijlage, max. 6 maand voorafgaand aan de </t>
    </r>
  </si>
  <si>
    <r>
      <t xml:space="preserve">door de overlater aan zijn Ontvanger, van een voor eensluidend verklaard afschrift van de </t>
    </r>
    <r>
      <rPr>
        <b/>
        <sz val="10"/>
        <rFont val="Trebuchet MS"/>
        <family val="2"/>
      </rPr>
      <t xml:space="preserve">akte van </t>
    </r>
  </si>
  <si>
    <r>
      <t>overdracht</t>
    </r>
    <r>
      <rPr>
        <sz val="10"/>
        <rFont val="Trebuchet MS"/>
        <family val="2"/>
      </rPr>
      <t xml:space="preserve">, en van een kopie van het </t>
    </r>
    <r>
      <rPr>
        <b/>
        <sz val="10"/>
        <rFont val="Trebuchet MS"/>
        <family val="2"/>
      </rPr>
      <t>certificaat</t>
    </r>
    <r>
      <rPr>
        <sz val="10"/>
        <rFont val="Trebuchet MS"/>
        <family val="2"/>
      </rPr>
      <t xml:space="preserve"> afgeleverd binnen de dertig dagen die de kennisgeving  </t>
    </r>
  </si>
  <si>
    <r>
      <t xml:space="preserve">aan de Ontvanger voorafgaan, en waaruit blijkt dat de overlater </t>
    </r>
    <r>
      <rPr>
        <b/>
        <sz val="10"/>
        <rFont val="Trebuchet MS"/>
        <family val="2"/>
      </rPr>
      <t>geen fiscale schulden</t>
    </r>
    <r>
      <rPr>
        <sz val="10"/>
        <rFont val="Trebuchet MS"/>
        <family val="2"/>
      </rPr>
      <t xml:space="preserve"> heeft zoals bedoeld  </t>
    </r>
  </si>
  <si>
    <t>zijn BTW-aangiften voor het lopende jaar. Indien deze kredietaanvraag wordt ingediend na 30/08 van</t>
  </si>
  <si>
    <r>
      <t xml:space="preserve">Te verwachten nieuwe betrekkingen Voltijds Equivalent na de geplande investering </t>
    </r>
    <r>
      <rPr>
        <sz val="9"/>
        <rFont val="Trebuchet MS"/>
        <family val="2"/>
      </rPr>
      <t>(naast de aanvrager)</t>
    </r>
    <r>
      <rPr>
        <sz val="10"/>
        <rFont val="Trebuchet MS"/>
        <family val="2"/>
      </rPr>
      <t>:</t>
    </r>
  </si>
  <si>
    <t xml:space="preserve">+ Beschikbare cashflow na aftrek leningen </t>
  </si>
  <si>
    <t>(terugbetalingscap. - lasten diverse leningen)</t>
  </si>
  <si>
    <t>overlater inbegrepen?)</t>
  </si>
  <si>
    <r>
      <t>D. Tewerkgesteld personeel</t>
    </r>
    <r>
      <rPr>
        <sz val="10"/>
        <rFont val="Trebuchet MS"/>
        <family val="2"/>
      </rPr>
      <t xml:space="preserve"> </t>
    </r>
    <r>
      <rPr>
        <sz val="9"/>
        <rFont val="Trebuchet MS"/>
        <family val="2"/>
      </rPr>
      <t xml:space="preserve">(hoeveel personen Voltijds Equivalent waren tewerkgesteld in de zaak, </t>
    </r>
  </si>
  <si>
    <t>oprichtingskosten éénmanszaak</t>
  </si>
  <si>
    <t>sociale bijdrage zelfstandige</t>
  </si>
  <si>
    <t>boekhouder eerste maand - maanden</t>
  </si>
  <si>
    <t>sociale bijdrage zelfstandige eerste kwartaal</t>
  </si>
  <si>
    <t>loonkosten indien je werknemers in dienst hebt eerste maand - maanden</t>
  </si>
  <si>
    <t>huur eerste maand - maanden</t>
  </si>
  <si>
    <t>water, gas, elektriciteit eerste maand - maanden</t>
  </si>
  <si>
    <t>geld in kassa indien nodig</t>
  </si>
  <si>
    <t>telefoonkosten eerste maand - maanden</t>
  </si>
  <si>
    <t>verzekeringen</t>
  </si>
  <si>
    <t>loon voor jezelf eerste maand - maanden (min. 900 euro per maand)</t>
  </si>
  <si>
    <t>benzinekosten eerste maand - maanden</t>
  </si>
  <si>
    <t>Omschrijving</t>
  </si>
  <si>
    <t>Verkoopprijs excl. BTW</t>
  </si>
  <si>
    <t>Aandeel in de</t>
  </si>
  <si>
    <t>     </t>
  </si>
  <si>
    <t>Hier geef je een overzicht van de verschillende assortimentsgroepen: producten of diensten.</t>
  </si>
  <si>
    <t>Als je vanaf dat punt nog meer omzet zal realiseren, zal je ook winst beginnen te maken.</t>
  </si>
  <si>
    <t>Jaar 1</t>
  </si>
  <si>
    <t>Jaar 2</t>
  </si>
  <si>
    <t>Huisvestingskosten:</t>
  </si>
  <si>
    <t>huur</t>
  </si>
  <si>
    <t>onroerende voorheffing</t>
  </si>
  <si>
    <t>gas, water, elektriciteit, verwarming</t>
  </si>
  <si>
    <t>verzekeringen (brand, diefstal, …)</t>
  </si>
  <si>
    <t>verfraaiing, onderhoud en herstellingen</t>
  </si>
  <si>
    <t>brandveiligheid</t>
  </si>
  <si>
    <t>Administratieve kosten:</t>
  </si>
  <si>
    <t>telefoon, gsm, fax, post, internet</t>
  </si>
  <si>
    <t>boekhouding</t>
  </si>
  <si>
    <t>bureelbenodigdheden</t>
  </si>
  <si>
    <t>extern advies</t>
  </si>
  <si>
    <t xml:space="preserve">erelonen </t>
  </si>
  <si>
    <t>provinciebelasting, taksen, fiscale zegels</t>
  </si>
  <si>
    <t>vennootschapsbijdrage</t>
  </si>
  <si>
    <t>kosten neerlegging jaarrekening</t>
  </si>
  <si>
    <t>Marketingkosten:</t>
  </si>
  <si>
    <t>publiciteit, reclame (mailings, folders, advertenties,…)</t>
  </si>
  <si>
    <t>website</t>
  </si>
  <si>
    <t>sponsoring</t>
  </si>
  <si>
    <t>PR/representatiekosten</t>
  </si>
  <si>
    <t>etalage/showroom</t>
  </si>
  <si>
    <t>beurzen</t>
  </si>
  <si>
    <t>stalen, relatiegeschenken, reclameartikelen</t>
  </si>
  <si>
    <t>verpakking</t>
  </si>
  <si>
    <t>Exploitatie- en productiekosten:</t>
  </si>
  <si>
    <t>onderhoud en herstelling van machines en materiaal</t>
  </si>
  <si>
    <t>specifieke vergunningen</t>
  </si>
  <si>
    <t>aankoop en reiniging beroepskledij</t>
  </si>
  <si>
    <t>bedrijfsafval</t>
  </si>
  <si>
    <t>gereedschap en klein materiaal</t>
  </si>
  <si>
    <r>
      <t xml:space="preserve">verzekeringen </t>
    </r>
    <r>
      <rPr>
        <i/>
        <sz val="11"/>
        <rFont val="Gill Sans MT"/>
        <family val="2"/>
      </rPr>
      <t>(burgerlijke aansprakelijkheid)</t>
    </r>
  </si>
  <si>
    <t>abonnementen en lidgelden</t>
  </si>
  <si>
    <t>verzorgingsproducten, medicatie</t>
  </si>
  <si>
    <t>SABAM, billijke vergoeding</t>
  </si>
  <si>
    <t>…</t>
  </si>
  <si>
    <t>Personeelskosten:</t>
  </si>
  <si>
    <t>ondernemersloon (incl. personenbelasting)</t>
  </si>
  <si>
    <r>
      <t xml:space="preserve">verzekeringen ondernemer </t>
    </r>
    <r>
      <rPr>
        <sz val="10"/>
        <rFont val="Gill Sans MT"/>
        <family val="2"/>
      </rPr>
      <t xml:space="preserve">(kleine risico's,…) </t>
    </r>
  </si>
  <si>
    <t>totale loonkost personeel</t>
  </si>
  <si>
    <t>verzekering personeel (arbeidsongevallen,…)</t>
  </si>
  <si>
    <t>geneeskundige dienst</t>
  </si>
  <si>
    <t>sociaal secretariaat</t>
  </si>
  <si>
    <t>vorming en opleiding</t>
  </si>
  <si>
    <t>Verplaatsingskosten:</t>
  </si>
  <si>
    <t>verzekering en taksen</t>
  </si>
  <si>
    <t>brandstof</t>
  </si>
  <si>
    <t>onderhoud en herstellingen</t>
  </si>
  <si>
    <t>verkeersbelasting</t>
  </si>
  <si>
    <t>parking/openbaar vervoer/taxi</t>
  </si>
  <si>
    <t>Financiële kosten:</t>
  </si>
  <si>
    <t>bankkosten (beheer, kaarten, ...)</t>
  </si>
  <si>
    <t>intresten</t>
  </si>
  <si>
    <t>leasingkosten</t>
  </si>
  <si>
    <t>betaalsystemen (Banksys,…)</t>
  </si>
  <si>
    <t>Afschrijvingen:</t>
  </si>
  <si>
    <t>…     </t>
  </si>
  <si>
    <t>Producten of diensten:</t>
  </si>
  <si>
    <t>voorziening voorafbetaling belastingen</t>
  </si>
  <si>
    <t>te berekenen op www.fonds.org</t>
  </si>
  <si>
    <t>Brutomarge = winstmarge / omzet</t>
  </si>
  <si>
    <t>Belangrijk: Dit getal moet positief zijn!</t>
  </si>
  <si>
    <t xml:space="preserve">Andere zoals reserve onvoorziene uitgaven </t>
  </si>
  <si>
    <t>Winst (na aftrek van beroepskosten):</t>
  </si>
  <si>
    <t>Winst voor belastingen:</t>
  </si>
  <si>
    <t>Belastingen:</t>
  </si>
  <si>
    <t>)</t>
  </si>
  <si>
    <t>-</t>
  </si>
  <si>
    <t>=</t>
  </si>
  <si>
    <t>tot</t>
  </si>
  <si>
    <t>vanaf</t>
  </si>
  <si>
    <t>Belastingvermindering:</t>
  </si>
  <si>
    <t>Basisbelasting:</t>
  </si>
  <si>
    <t>Belastingsvrije sommen</t>
  </si>
  <si>
    <t>Te betalen belasting:</t>
  </si>
  <si>
    <t>aanschaffingswaarde</t>
  </si>
  <si>
    <t>levensduur</t>
  </si>
  <si>
    <t>PC</t>
  </si>
  <si>
    <t>Residuwaarde</t>
  </si>
  <si>
    <t>jaar 1</t>
  </si>
  <si>
    <t>jaar 2</t>
  </si>
  <si>
    <t>jaar 3</t>
  </si>
  <si>
    <t>jaar 4</t>
  </si>
  <si>
    <t>jaar 5</t>
  </si>
  <si>
    <t>jaar 6</t>
  </si>
  <si>
    <t>jaar 7</t>
  </si>
  <si>
    <t>jaar 8</t>
  </si>
  <si>
    <t>jaar 9</t>
  </si>
  <si>
    <t>jaar 10</t>
  </si>
  <si>
    <t>Belastbaar bedrag personenbelasting:</t>
  </si>
  <si>
    <t>Berekening Gewogen Gemiddelde Brutowinstmarge</t>
  </si>
  <si>
    <t>Het break even point of dodepuntomzet leert je voor hoeveel euro je zal moeten verkopen (= omzetten) om precies uit je kosten te geraken.</t>
  </si>
  <si>
    <t>Dode punt omzet</t>
  </si>
  <si>
    <t>overnachting B&amp;B</t>
  </si>
  <si>
    <t>zanglessen</t>
  </si>
  <si>
    <t>(2)</t>
  </si>
  <si>
    <t>Dode punt afzet</t>
  </si>
  <si>
    <t>(3)</t>
  </si>
  <si>
    <t>Dode punt omzet (3)</t>
  </si>
  <si>
    <t>VP</t>
  </si>
  <si>
    <t>Dode punt afzet (afgerond)</t>
  </si>
  <si>
    <t>omzet ( in %)</t>
  </si>
  <si>
    <t>De dodepuntafzet leert je hoeveel stuks je (ongeveer van iedere product- of dienstengroep) zal moeten verkopen om precies uit je kosten te geraken.</t>
  </si>
  <si>
    <t>De invoeging  van een rij gebeurt altijd boven deze waarop je klikt.</t>
  </si>
  <si>
    <t>Je klikt op de rechtermuisknop en kiest "invoegen".</t>
  </si>
  <si>
    <t>3. Wil je een rij toevoegen, dan ga je met je muis op de rijkop (1, 2, …) staan.</t>
  </si>
  <si>
    <t>Voeg een kopie van de voor jou interessante prijsoffertes bij je leningsaanvraag.</t>
  </si>
  <si>
    <t>Detailleer op je tabblad 4 'Detail afschrijvingen'' je afschrijvingen.</t>
  </si>
  <si>
    <t>Hoeveel bedraagt het winstpercentage per product?</t>
  </si>
  <si>
    <t>en dan op "beveiliging opheffen")</t>
  </si>
  <si>
    <r>
      <t>Opgelet</t>
    </r>
    <r>
      <rPr>
        <b/>
        <sz val="10"/>
        <color indexed="21"/>
        <rFont val="Trebuchet MS"/>
        <family val="2"/>
      </rPr>
      <t xml:space="preserve">: </t>
    </r>
    <r>
      <rPr>
        <sz val="10"/>
        <color indexed="21"/>
        <rFont val="Trebuchet MS"/>
        <family val="2"/>
      </rPr>
      <t>de vetgedrukte cellen bevatten automatische formules en deze hoef</t>
    </r>
  </si>
  <si>
    <t>je dus niet zelf in te vullen.</t>
  </si>
  <si>
    <r>
      <t>Werkwijze</t>
    </r>
    <r>
      <rPr>
        <sz val="10"/>
        <color indexed="21"/>
        <rFont val="Trebuchet MS"/>
        <family val="2"/>
      </rPr>
      <t xml:space="preserve">: Vul eerst je aanwendingsplan in en bereken daarna hoe je al je  </t>
    </r>
  </si>
  <si>
    <t>bedrijfsmiddelen en kosten zal financieren.</t>
  </si>
  <si>
    <t>(tabblad 3) en omgekeerd</t>
  </si>
  <si>
    <t>Hoe vul je dit Excel-blad in?</t>
  </si>
  <si>
    <t xml:space="preserve">Dit werkblad is beveiligd tegen overschrijven. Indien je toch zelf wijzigingen aan dit   </t>
  </si>
  <si>
    <t>DETAILOVERZICHT VAN niet - lineaire AFSCHRIJVINGEN:</t>
  </si>
  <si>
    <t>Belastbaar inkomen andere activiteiten:</t>
  </si>
  <si>
    <t>Als je een geleverde prestatie (dienst) invult, reken je met het uurloon.</t>
  </si>
  <si>
    <t>Als je meerdere producten wil omschrijven: rechtermuisknop op de rijkop (1, 2 …) en rij invoegen kiezen.</t>
  </si>
  <si>
    <r>
      <t>Let op</t>
    </r>
    <r>
      <rPr>
        <sz val="11"/>
        <rFont val="Gill Sans MT"/>
        <family val="2"/>
      </rPr>
      <t>: het bedrag van de de vaste kosten dat je hier invult, moet hetzelfde zijn als in het overzicht rentabiliteit van je ondernemingsplan.</t>
    </r>
  </si>
  <si>
    <t>Aangiftejaar 2011</t>
  </si>
  <si>
    <t>Aangiftejaar 2010</t>
  </si>
  <si>
    <r>
      <t>1.3. Precieze activiteit</t>
    </r>
    <r>
      <rPr>
        <sz val="10"/>
        <rFont val="Trebuchet MS"/>
        <family val="2"/>
      </rPr>
      <t xml:space="preserve">:  </t>
    </r>
    <r>
      <rPr>
        <sz val="9"/>
        <rFont val="Trebuchet MS"/>
        <family val="2"/>
      </rPr>
      <t xml:space="preserve">omschrijf </t>
    </r>
    <r>
      <rPr>
        <b/>
        <sz val="9"/>
        <rFont val="Trebuchet MS"/>
        <family val="2"/>
      </rPr>
      <t>nauwkeurig</t>
    </r>
    <r>
      <rPr>
        <sz val="9"/>
        <rFont val="Trebuchet MS"/>
        <family val="2"/>
      </rPr>
      <t xml:space="preserve"> de activiteit die je wenst te ondernemen:</t>
    </r>
  </si>
  <si>
    <r>
      <t>1.4. Motivatie:</t>
    </r>
    <r>
      <rPr>
        <sz val="10"/>
        <rFont val="Trebuchet MS"/>
        <family val="2"/>
      </rPr>
      <t xml:space="preserve">  </t>
    </r>
    <r>
      <rPr>
        <sz val="9"/>
        <rFont val="Trebuchet MS"/>
        <family val="2"/>
      </rPr>
      <t>Waarom investeer je in deze wel bepaalde sector?</t>
    </r>
  </si>
  <si>
    <t>(waarom kies je precies deze activiteit)</t>
  </si>
  <si>
    <r>
      <t>1.5. Concurrentie:</t>
    </r>
    <r>
      <rPr>
        <sz val="10"/>
        <rFont val="Trebuchet MS"/>
        <family val="2"/>
      </rPr>
      <t xml:space="preserve"> </t>
    </r>
    <r>
      <rPr>
        <sz val="9"/>
        <rFont val="Trebuchet MS"/>
        <family val="2"/>
      </rPr>
      <t>Omschrijf je7 concurrenten. Wie zijn zij, waar zijn zij gesitueerd en wat is hun potentieel?</t>
    </r>
  </si>
  <si>
    <r>
      <t>1.6. Cliënten:</t>
    </r>
    <r>
      <rPr>
        <sz val="10"/>
        <rFont val="Trebuchet MS"/>
        <family val="2"/>
      </rPr>
      <t xml:space="preserve"> </t>
    </r>
    <r>
      <rPr>
        <sz val="9"/>
        <rFont val="Trebuchet MS"/>
        <family val="2"/>
      </rPr>
      <t>Welke zullen je belangrijkste klanten zijn en beschik je in dat verband reeds over</t>
    </r>
  </si>
  <si>
    <r>
      <t xml:space="preserve">1.7. Leveranciers: </t>
    </r>
    <r>
      <rPr>
        <sz val="9"/>
        <rFont val="Trebuchet MS"/>
        <family val="2"/>
      </rPr>
      <t xml:space="preserve">Welke zullen je belangrijkste leveranciers zijn? Beschikt je in dat verband  over </t>
    </r>
  </si>
  <si>
    <t xml:space="preserve">Rekening houdend met je persoonlijk statuut, gelieve een kopie bij te voegen van de vergunningen,  </t>
  </si>
  <si>
    <t xml:space="preserve">attesten, documenten die je nodig hebt. Gelieve tevens het "attest startlening" door de bevoegde </t>
  </si>
  <si>
    <t>Indien je je als zelfstandige wilt te vestigen, heb je een ondernemingsnummer nodig.</t>
  </si>
  <si>
    <t>Hiertoe moet je bij een ondernemingsloket je basiskennis bedrijfsbeheer en, indien je beroep gereglemen-</t>
  </si>
  <si>
    <t xml:space="preserve">teerd is, je beroepskennis te bewijzen. Gelieve in dat verband onderstaande gegevens zorgvuldig </t>
  </si>
  <si>
    <t>Deed je een beroep op een instelling of consulent voor de studie van uw project (boekhouder, jurist, …)?</t>
  </si>
  <si>
    <t>2.2.1. Waar zal je in de praktijk je activiteit uitoefenen?</t>
  </si>
  <si>
    <t>in je woonplaats (maatschappelijke zetel)</t>
  </si>
  <si>
    <t xml:space="preserve">in een gebouw dat je gaat huren voor </t>
  </si>
  <si>
    <t>zo ja, hebt je reeds een leurkaart aangevraagd?</t>
  </si>
  <si>
    <r>
      <t>2.4. Commerciële oppervlakte:</t>
    </r>
    <r>
      <rPr>
        <sz val="10"/>
        <rFont val="Trebuchet MS"/>
        <family val="2"/>
      </rPr>
      <t xml:space="preserve"> Rechtvaardig de commerciële oppervlakte van je zaak afhankelijk van de </t>
    </r>
  </si>
  <si>
    <t>Onder welke naam zou je in voorkomend geval werken?</t>
  </si>
  <si>
    <t xml:space="preserve">Met het antwoordschema hierna kan je in het linkergedeelte van de tabel de aard en het bedrag </t>
  </si>
  <si>
    <t xml:space="preserve">van je investeringen verduidelijken. In het rechtergedeelte vermeldt je de manier waarop je </t>
  </si>
  <si>
    <t xml:space="preserve">Je vermeldt in de rentabiliteitsvooruitzichten een omzet excl. BTW: </t>
  </si>
  <si>
    <t>Je vermeldt in het financierings- en aanwendingsplan de bedragen incl. BTW</t>
  </si>
  <si>
    <t xml:space="preserve">Rechtvaardig hoe je aan dat omzetcijfer en die brutomarge komt, in het bijzonder op basis van de </t>
  </si>
  <si>
    <r>
      <t>A. Welke vorm overweeg je</t>
    </r>
    <r>
      <rPr>
        <sz val="10"/>
        <rFont val="Trebuchet MS"/>
        <family val="2"/>
      </rPr>
      <t>:</t>
    </r>
  </si>
  <si>
    <t>vennootschap op te richten of om een vennootschap op te richten waarin je werkende vennoot zal</t>
  </si>
  <si>
    <t>Zo ja, onder welk statuut zal je werken?</t>
  </si>
  <si>
    <t xml:space="preserve">werkende vennoot worden in een bestaande vennootschap? Zo ja, onder welk statuut zal je </t>
  </si>
  <si>
    <t xml:space="preserve">Een handelszaak kan verpand en dus niet langer vrij zijn. In dat geval zou je betaling </t>
  </si>
  <si>
    <r>
      <t xml:space="preserve">nutteloos kunnen zijn. Om dit te vermijden, moet je een </t>
    </r>
    <r>
      <rPr>
        <b/>
        <sz val="10"/>
        <rFont val="Trebuchet MS"/>
        <family val="2"/>
      </rPr>
      <t>lastenstaat</t>
    </r>
    <r>
      <rPr>
        <sz val="10"/>
        <rFont val="Trebuchet MS"/>
        <family val="2"/>
      </rPr>
      <t xml:space="preserve"> vragen bij het bevoegde</t>
    </r>
  </si>
  <si>
    <t xml:space="preserve">onder welke voorwaarden de pandhoudende schuldeiser bereid is handlichting te verlenen. Je consulent kan </t>
  </si>
  <si>
    <t>je uitleggen wat praktisch moet gedaan worden.</t>
  </si>
  <si>
    <t xml:space="preserve">Je moet er ook rekening mee te houden dat het Participatiefonds tevens een bewijs van overmaking vraagt, </t>
  </si>
  <si>
    <t xml:space="preserve">de zaak, moet vóór de terbeschikkingstelling van de lening in geval van akkoord te worden meegedeeld </t>
  </si>
  <si>
    <t>Bekijk in je aanwendingsplan hierboven de waarde van je vastgelegde middelen (rubrieken 1-2-3 en 4) en bereken je afschrijvingen op tabblad 4 'datail afschrijvingen"</t>
  </si>
  <si>
    <r>
      <t>1. Eigen inbreng</t>
    </r>
    <r>
      <rPr>
        <sz val="10"/>
        <rFont val="Trebuchet MS"/>
        <family val="2"/>
      </rPr>
      <t xml:space="preserve"> </t>
    </r>
    <r>
      <rPr>
        <sz val="9"/>
        <rFont val="Trebuchet MS"/>
        <family val="2"/>
      </rPr>
      <t>(geld waarover jijzelf en je</t>
    </r>
    <r>
      <rPr>
        <sz val="10"/>
        <rFont val="Trebuchet MS"/>
        <family val="2"/>
      </rPr>
      <t xml:space="preserve"> </t>
    </r>
  </si>
  <si>
    <t xml:space="preserve">mogelijke vennoten beschikken en dat je bereidt </t>
  </si>
  <si>
    <t>Het totaal van de voorafbetalingen zal echter niet overeenkomen met de werkelijk te betalen RSZ.</t>
  </si>
  <si>
    <t>Beschrijf je functie en de functies van je mogelijke medewerker(s).</t>
  </si>
  <si>
    <t>X</t>
  </si>
  <si>
    <t>Computer</t>
  </si>
  <si>
    <t>Verzekering Burgelijke aansprakelijkheid</t>
  </si>
  <si>
    <t>VW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</si>
</sst>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$€-2]\ #,##0.00"/>
    <numFmt numFmtId="175" formatCode="[$€]\ #,##0.00"/>
    <numFmt numFmtId="176" formatCode="&quot;€&quot;\ #,##0.00"/>
    <numFmt numFmtId="177" formatCode="#,##0.00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u val="single"/>
      <sz val="8"/>
      <name val="Trebuchet MS"/>
      <family val="2"/>
    </font>
    <font>
      <b/>
      <u val="single"/>
      <sz val="12"/>
      <name val="Trebuchet MS"/>
      <family val="2"/>
    </font>
    <font>
      <b/>
      <sz val="10"/>
      <name val="Trebuchet MS"/>
      <family val="2"/>
    </font>
    <font>
      <u val="single"/>
      <sz val="10"/>
      <name val="Trebuchet MS"/>
      <family val="2"/>
    </font>
    <font>
      <sz val="8"/>
      <name val="Trebuchet MS"/>
      <family val="2"/>
    </font>
    <font>
      <b/>
      <u val="single"/>
      <sz val="10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b/>
      <sz val="9"/>
      <name val="Trebuchet MS"/>
      <family val="2"/>
    </font>
    <font>
      <u val="single"/>
      <sz val="9"/>
      <name val="Trebuchet MS"/>
      <family val="2"/>
    </font>
    <font>
      <b/>
      <u val="single"/>
      <sz val="9"/>
      <name val="Trebuchet MS"/>
      <family val="2"/>
    </font>
    <font>
      <sz val="11"/>
      <name val="Gill Sans MT"/>
      <family val="2"/>
    </font>
    <font>
      <i/>
      <sz val="11"/>
      <name val="Gill Sans MT"/>
      <family val="2"/>
    </font>
    <font>
      <b/>
      <sz val="11"/>
      <name val="Gill Sans MT"/>
      <family val="2"/>
    </font>
    <font>
      <sz val="10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b/>
      <sz val="10"/>
      <name val="Gill Sans MT"/>
      <family val="2"/>
    </font>
    <font>
      <b/>
      <i/>
      <sz val="20"/>
      <name val="Gill Sans MT"/>
      <family val="2"/>
    </font>
    <font>
      <b/>
      <sz val="20"/>
      <name val="Arial"/>
      <family val="2"/>
    </font>
    <font>
      <sz val="10"/>
      <color indexed="21"/>
      <name val="Trebuchet MS"/>
      <family val="2"/>
    </font>
    <font>
      <sz val="9"/>
      <color indexed="21"/>
      <name val="Trebuchet MS"/>
      <family val="2"/>
    </font>
    <font>
      <b/>
      <sz val="16"/>
      <name val="Arial"/>
      <family val="2"/>
    </font>
    <font>
      <u val="single"/>
      <sz val="10"/>
      <color indexed="21"/>
      <name val="Trebuchet MS"/>
      <family val="2"/>
    </font>
    <font>
      <b/>
      <u val="single"/>
      <sz val="10"/>
      <color indexed="21"/>
      <name val="Trebuchet MS"/>
      <family val="2"/>
    </font>
    <font>
      <b/>
      <sz val="10"/>
      <color indexed="21"/>
      <name val="Trebuchet MS"/>
      <family val="2"/>
    </font>
    <font>
      <b/>
      <u val="single"/>
      <sz val="11"/>
      <color indexed="21"/>
      <name val="Trebuchet MS"/>
      <family val="2"/>
    </font>
    <font>
      <sz val="12"/>
      <name val="Trebuchet MS"/>
      <family val="2"/>
    </font>
    <font>
      <u val="single"/>
      <sz val="11"/>
      <name val="Gill Sans MT"/>
      <family val="2"/>
    </font>
    <font>
      <sz val="10"/>
      <color indexed="62"/>
      <name val="Arial"/>
      <family val="0"/>
    </font>
    <font>
      <sz val="9"/>
      <color indexed="62"/>
      <name val="Arial"/>
      <family val="0"/>
    </font>
    <font>
      <u val="single"/>
      <sz val="10"/>
      <color indexed="20"/>
      <name val="Arial"/>
      <family val="0"/>
    </font>
    <font>
      <b/>
      <u val="single"/>
      <sz val="9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9"/>
      <color indexed="21"/>
      <name val="Trebuchet MS"/>
      <family val="2"/>
    </font>
    <font>
      <sz val="10"/>
      <color indexed="10"/>
      <name val="Arial"/>
      <family val="0"/>
    </font>
    <font>
      <b/>
      <i/>
      <sz val="11"/>
      <name val="Gill Sans MT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indent="3"/>
      <protection locked="0"/>
    </xf>
    <xf numFmtId="0" fontId="1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 quotePrefix="1">
      <alignment/>
      <protection locked="0"/>
    </xf>
    <xf numFmtId="0" fontId="12" fillId="0" borderId="0" xfId="0" applyFont="1" applyAlignment="1" applyProtection="1">
      <alignment horizontal="left" indent="3"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justify"/>
      <protection locked="0"/>
    </xf>
    <xf numFmtId="0" fontId="12" fillId="0" borderId="6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8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6" fillId="0" borderId="8" xfId="0" applyFont="1" applyBorder="1" applyAlignment="1" applyProtection="1">
      <alignment/>
      <protection locked="0"/>
    </xf>
    <xf numFmtId="0" fontId="8" fillId="0" borderId="8" xfId="0" applyFont="1" applyBorder="1" applyAlignment="1" applyProtection="1" quotePrefix="1">
      <alignment/>
      <protection locked="0"/>
    </xf>
    <xf numFmtId="174" fontId="8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 indent="2"/>
      <protection locked="0"/>
    </xf>
    <xf numFmtId="0" fontId="8" fillId="0" borderId="0" xfId="0" applyFont="1" applyAlignment="1" applyProtection="1" quotePrefix="1">
      <alignment/>
      <protection locked="0"/>
    </xf>
    <xf numFmtId="0" fontId="8" fillId="0" borderId="7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left" indent="3"/>
      <protection locked="0"/>
    </xf>
    <xf numFmtId="0" fontId="16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/>
      <protection locked="0"/>
    </xf>
    <xf numFmtId="0" fontId="16" fillId="0" borderId="2" xfId="0" applyFont="1" applyBorder="1" applyAlignment="1" applyProtection="1">
      <alignment/>
      <protection locked="0"/>
    </xf>
    <xf numFmtId="0" fontId="18" fillId="0" borderId="1" xfId="0" applyFont="1" applyBorder="1" applyAlignment="1" applyProtection="1">
      <alignment/>
      <protection locked="0"/>
    </xf>
    <xf numFmtId="0" fontId="18" fillId="0" borderId="2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4" fontId="18" fillId="0" borderId="0" xfId="0" applyNumberFormat="1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7" xfId="0" applyFont="1" applyBorder="1" applyAlignment="1" applyProtection="1">
      <alignment horizontal="left" indent="3"/>
      <protection locked="0"/>
    </xf>
    <xf numFmtId="0" fontId="16" fillId="0" borderId="6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174" fontId="16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1" xfId="0" applyFont="1" applyFill="1" applyBorder="1" applyAlignment="1" applyProtection="1" quotePrefix="1">
      <alignment/>
      <protection locked="0"/>
    </xf>
    <xf numFmtId="0" fontId="18" fillId="0" borderId="2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9" fillId="0" borderId="1" xfId="0" applyFont="1" applyBorder="1" applyAlignment="1" applyProtection="1" quotePrefix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20" fillId="0" borderId="1" xfId="0" applyFont="1" applyBorder="1" applyAlignment="1" applyProtection="1" quotePrefix="1">
      <alignment/>
      <protection locked="0"/>
    </xf>
    <xf numFmtId="0" fontId="18" fillId="0" borderId="1" xfId="0" applyFont="1" applyBorder="1" applyAlignment="1" applyProtection="1" quotePrefix="1">
      <alignment/>
      <protection locked="0"/>
    </xf>
    <xf numFmtId="174" fontId="16" fillId="0" borderId="1" xfId="0" applyNumberFormat="1" applyFont="1" applyBorder="1" applyAlignment="1" applyProtection="1">
      <alignment horizontal="center" vertical="top" wrapText="1"/>
      <protection locked="0"/>
    </xf>
    <xf numFmtId="174" fontId="16" fillId="0" borderId="3" xfId="0" applyNumberFormat="1" applyFont="1" applyBorder="1" applyAlignment="1" applyProtection="1">
      <alignment horizontal="center" vertical="top" wrapText="1"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3" xfId="0" applyFont="1" applyBorder="1" applyAlignment="1" applyProtection="1" quotePrefix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16" fillId="0" borderId="7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 indent="6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NumberFormat="1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 indent="4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7" xfId="0" applyFont="1" applyBorder="1" applyAlignment="1" applyProtection="1">
      <alignment/>
      <protection locked="0"/>
    </xf>
    <xf numFmtId="0" fontId="16" fillId="0" borderId="8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9" xfId="0" applyFont="1" applyBorder="1" applyAlignment="1" applyProtection="1">
      <alignment vertical="top" wrapText="1"/>
      <protection locked="0"/>
    </xf>
    <xf numFmtId="0" fontId="18" fillId="0" borderId="3" xfId="0" applyFont="1" applyBorder="1" applyAlignment="1" applyProtection="1">
      <alignment/>
      <protection locked="0"/>
    </xf>
    <xf numFmtId="0" fontId="16" fillId="0" borderId="8" xfId="0" applyFont="1" applyBorder="1" applyAlignment="1" applyProtection="1">
      <alignment vertical="top"/>
      <protection locked="0"/>
    </xf>
    <xf numFmtId="0" fontId="18" fillId="0" borderId="1" xfId="0" applyFont="1" applyBorder="1" applyAlignment="1" applyProtection="1">
      <alignment vertical="top"/>
      <protection locked="0"/>
    </xf>
    <xf numFmtId="0" fontId="16" fillId="0" borderId="1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176" fontId="26" fillId="0" borderId="16" xfId="0" applyNumberFormat="1" applyFont="1" applyBorder="1" applyAlignment="1" applyProtection="1">
      <alignment/>
      <protection locked="0"/>
    </xf>
    <xf numFmtId="176" fontId="27" fillId="0" borderId="12" xfId="0" applyNumberFormat="1" applyFont="1" applyBorder="1" applyAlignment="1" applyProtection="1">
      <alignment horizontal="center"/>
      <protection locked="0"/>
    </xf>
    <xf numFmtId="176" fontId="22" fillId="0" borderId="17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 indent="1"/>
      <protection locked="0"/>
    </xf>
    <xf numFmtId="176" fontId="21" fillId="0" borderId="18" xfId="0" applyNumberFormat="1" applyFont="1" applyBorder="1" applyAlignment="1" applyProtection="1">
      <alignment horizontal="left" wrapText="1" indent="1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16" xfId="0" applyNumberFormat="1" applyFont="1" applyBorder="1" applyAlignment="1" applyProtection="1">
      <alignment horizontal="left" indent="2"/>
      <protection locked="0"/>
    </xf>
    <xf numFmtId="176" fontId="24" fillId="0" borderId="0" xfId="0" applyNumberFormat="1" applyFont="1" applyAlignment="1" applyProtection="1">
      <alignment horizontal="left" indent="2"/>
      <protection locked="0"/>
    </xf>
    <xf numFmtId="176" fontId="24" fillId="0" borderId="0" xfId="0" applyNumberFormat="1" applyFont="1" applyAlignment="1" applyProtection="1">
      <alignment horizontal="center"/>
      <protection locked="0"/>
    </xf>
    <xf numFmtId="176" fontId="22" fillId="0" borderId="18" xfId="0" applyNumberFormat="1" applyFont="1" applyBorder="1" applyAlignment="1" applyProtection="1">
      <alignment/>
      <protection locked="0"/>
    </xf>
    <xf numFmtId="176" fontId="26" fillId="0" borderId="19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right"/>
      <protection/>
    </xf>
    <xf numFmtId="0" fontId="12" fillId="0" borderId="20" xfId="0" applyFont="1" applyBorder="1" applyAlignment="1" applyProtection="1">
      <alignment/>
      <protection/>
    </xf>
    <xf numFmtId="0" fontId="3" fillId="0" borderId="0" xfId="16" applyAlignment="1" applyProtection="1">
      <alignment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0" fontId="0" fillId="0" borderId="21" xfId="0" applyNumberFormat="1" applyBorder="1" applyAlignment="1" applyProtection="1">
      <alignment/>
      <protection locked="0"/>
    </xf>
    <xf numFmtId="10" fontId="23" fillId="0" borderId="0" xfId="0" applyNumberFormat="1" applyFont="1" applyBorder="1" applyAlignment="1" applyProtection="1">
      <alignment horizontal="right"/>
      <protection locked="0"/>
    </xf>
    <xf numFmtId="10" fontId="21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 quotePrefix="1">
      <alignment/>
      <protection locked="0"/>
    </xf>
    <xf numFmtId="0" fontId="5" fillId="0" borderId="0" xfId="0" applyFont="1" applyAlignment="1" applyProtection="1" quotePrefix="1">
      <alignment/>
      <protection locked="0"/>
    </xf>
    <xf numFmtId="176" fontId="27" fillId="0" borderId="17" xfId="0" applyNumberFormat="1" applyFont="1" applyBorder="1" applyAlignment="1" applyProtection="1">
      <alignment horizontal="center"/>
      <protection/>
    </xf>
    <xf numFmtId="0" fontId="31" fillId="2" borderId="0" xfId="0" applyFont="1" applyFill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 applyProtection="1" quotePrefix="1">
      <alignment horizontal="right"/>
      <protection locked="0"/>
    </xf>
    <xf numFmtId="0" fontId="0" fillId="0" borderId="0" xfId="0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4" fontId="0" fillId="0" borderId="6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176" fontId="23" fillId="3" borderId="22" xfId="0" applyNumberFormat="1" applyFont="1" applyFill="1" applyBorder="1" applyAlignment="1" applyProtection="1">
      <alignment horizontal="right"/>
      <protection/>
    </xf>
    <xf numFmtId="10" fontId="7" fillId="0" borderId="17" xfId="0" applyNumberFormat="1" applyFont="1" applyBorder="1" applyAlignment="1" applyProtection="1">
      <alignment/>
      <protection/>
    </xf>
    <xf numFmtId="4" fontId="23" fillId="0" borderId="18" xfId="0" applyNumberFormat="1" applyFont="1" applyBorder="1" applyAlignment="1" applyProtection="1">
      <alignment horizontal="right"/>
      <protection/>
    </xf>
    <xf numFmtId="177" fontId="5" fillId="0" borderId="17" xfId="0" applyNumberFormat="1" applyFont="1" applyBorder="1" applyAlignment="1" applyProtection="1">
      <alignment/>
      <protection/>
    </xf>
    <xf numFmtId="176" fontId="21" fillId="0" borderId="22" xfId="0" applyNumberFormat="1" applyFont="1" applyFill="1" applyBorder="1" applyAlignment="1" applyProtection="1">
      <alignment horizontal="right" vertical="top"/>
      <protection/>
    </xf>
    <xf numFmtId="176" fontId="21" fillId="4" borderId="22" xfId="0" applyNumberFormat="1" applyFont="1" applyFill="1" applyBorder="1" applyAlignment="1" applyProtection="1">
      <alignment horizontal="right" vertical="top"/>
      <protection/>
    </xf>
    <xf numFmtId="0" fontId="34" fillId="0" borderId="0" xfId="0" applyFont="1" applyAlignment="1" applyProtection="1">
      <alignment/>
      <protection locked="0"/>
    </xf>
    <xf numFmtId="0" fontId="21" fillId="5" borderId="23" xfId="0" applyFont="1" applyFill="1" applyBorder="1" applyAlignment="1" applyProtection="1">
      <alignment wrapText="1"/>
      <protection locked="0"/>
    </xf>
    <xf numFmtId="4" fontId="21" fillId="5" borderId="17" xfId="0" applyNumberFormat="1" applyFont="1" applyFill="1" applyBorder="1" applyAlignment="1" applyProtection="1">
      <alignment horizontal="right" wrapText="1"/>
      <protection locked="0"/>
    </xf>
    <xf numFmtId="4" fontId="21" fillId="5" borderId="22" xfId="0" applyNumberFormat="1" applyFont="1" applyFill="1" applyBorder="1" applyAlignment="1" applyProtection="1">
      <alignment horizontal="right" wrapText="1"/>
      <protection locked="0"/>
    </xf>
    <xf numFmtId="2" fontId="21" fillId="5" borderId="22" xfId="0" applyNumberFormat="1" applyFont="1" applyFill="1" applyBorder="1" applyAlignment="1" applyProtection="1">
      <alignment horizontal="right" wrapText="1"/>
      <protection locked="0"/>
    </xf>
    <xf numFmtId="4" fontId="21" fillId="5" borderId="18" xfId="0" applyNumberFormat="1" applyFont="1" applyFill="1" applyBorder="1" applyAlignment="1" applyProtection="1">
      <alignment horizontal="right" wrapText="1"/>
      <protection locked="0"/>
    </xf>
    <xf numFmtId="176" fontId="21" fillId="5" borderId="22" xfId="0" applyNumberFormat="1" applyFont="1" applyFill="1" applyBorder="1" applyAlignment="1" applyProtection="1">
      <alignment horizontal="right" vertical="top"/>
      <protection locked="0"/>
    </xf>
    <xf numFmtId="176" fontId="23" fillId="0" borderId="12" xfId="0" applyNumberFormat="1" applyFont="1" applyFill="1" applyBorder="1" applyAlignment="1" applyProtection="1">
      <alignment horizontal="right"/>
      <protection/>
    </xf>
    <xf numFmtId="176" fontId="23" fillId="5" borderId="22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Alignment="1" applyProtection="1">
      <alignment horizontal="left" indent="7"/>
      <protection locked="0"/>
    </xf>
    <xf numFmtId="0" fontId="30" fillId="0" borderId="0" xfId="0" applyFont="1" applyAlignment="1" applyProtection="1">
      <alignment horizontal="left" indent="4"/>
      <protection locked="0"/>
    </xf>
    <xf numFmtId="0" fontId="36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right"/>
      <protection locked="0"/>
    </xf>
    <xf numFmtId="176" fontId="0" fillId="0" borderId="17" xfId="0" applyNumberFormat="1" applyBorder="1" applyAlignment="1" applyProtection="1">
      <alignment/>
      <protection hidden="1"/>
    </xf>
    <xf numFmtId="176" fontId="0" fillId="0" borderId="21" xfId="0" applyNumberFormat="1" applyBorder="1" applyAlignment="1" applyProtection="1">
      <alignment/>
      <protection/>
    </xf>
    <xf numFmtId="176" fontId="7" fillId="0" borderId="17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Fill="1" applyAlignment="1" applyProtection="1">
      <alignment/>
      <protection locked="0"/>
    </xf>
    <xf numFmtId="9" fontId="0" fillId="0" borderId="4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4" xfId="0" applyNumberForma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0" fontId="0" fillId="6" borderId="2" xfId="0" applyFont="1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6" borderId="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16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vertical="top"/>
      <protection locked="0"/>
    </xf>
    <xf numFmtId="0" fontId="16" fillId="0" borderId="7" xfId="0" applyFont="1" applyBorder="1" applyAlignment="1" applyProtection="1">
      <alignment horizontal="left" indent="1"/>
      <protection locked="0"/>
    </xf>
    <xf numFmtId="0" fontId="31" fillId="0" borderId="0" xfId="0" applyFont="1" applyAlignment="1" applyProtection="1">
      <alignment horizontal="left" indent="4"/>
      <protection locked="0"/>
    </xf>
    <xf numFmtId="0" fontId="44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horizontal="left" indent="15"/>
      <protection locked="0"/>
    </xf>
    <xf numFmtId="0" fontId="8" fillId="5" borderId="1" xfId="0" applyFont="1" applyFill="1" applyBorder="1" applyAlignment="1" applyProtection="1">
      <alignment/>
      <protection locked="0"/>
    </xf>
    <xf numFmtId="0" fontId="8" fillId="5" borderId="4" xfId="0" applyFont="1" applyFill="1" applyBorder="1" applyAlignment="1" applyProtection="1">
      <alignment/>
      <protection locked="0"/>
    </xf>
    <xf numFmtId="0" fontId="8" fillId="5" borderId="7" xfId="0" applyFont="1" applyFill="1" applyBorder="1" applyAlignment="1" applyProtection="1">
      <alignment/>
      <protection locked="0"/>
    </xf>
    <xf numFmtId="0" fontId="8" fillId="5" borderId="2" xfId="0" applyFont="1" applyFill="1" applyBorder="1" applyAlignment="1" applyProtection="1">
      <alignment horizontal="left" indent="3"/>
      <protection locked="0"/>
    </xf>
    <xf numFmtId="0" fontId="8" fillId="0" borderId="13" xfId="0" applyFont="1" applyBorder="1" applyAlignment="1" applyProtection="1">
      <alignment/>
      <protection locked="0"/>
    </xf>
    <xf numFmtId="0" fontId="3" fillId="0" borderId="2" xfId="16" applyBorder="1" applyAlignment="1" applyProtection="1">
      <alignment/>
      <protection locked="0"/>
    </xf>
    <xf numFmtId="0" fontId="12" fillId="5" borderId="1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4" fontId="0" fillId="5" borderId="4" xfId="0" applyNumberFormat="1" applyFill="1" applyBorder="1" applyAlignment="1" applyProtection="1">
      <alignment/>
      <protection locked="0"/>
    </xf>
    <xf numFmtId="4" fontId="0" fillId="0" borderId="4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3" borderId="4" xfId="0" applyNumberFormat="1" applyFill="1" applyBorder="1" applyAlignment="1" applyProtection="1">
      <alignment/>
      <protection/>
    </xf>
    <xf numFmtId="3" fontId="0" fillId="5" borderId="4" xfId="0" applyNumberFormat="1" applyFill="1" applyBorder="1" applyAlignment="1" applyProtection="1">
      <alignment horizontal="center"/>
      <protection locked="0"/>
    </xf>
    <xf numFmtId="0" fontId="31" fillId="3" borderId="24" xfId="0" applyFont="1" applyFill="1" applyBorder="1" applyAlignment="1" applyProtection="1">
      <alignment/>
      <protection locked="0"/>
    </xf>
    <xf numFmtId="0" fontId="31" fillId="3" borderId="5" xfId="0" applyFont="1" applyFill="1" applyBorder="1" applyAlignment="1" applyProtection="1">
      <alignment/>
      <protection locked="0"/>
    </xf>
    <xf numFmtId="0" fontId="31" fillId="7" borderId="4" xfId="0" applyFont="1" applyFill="1" applyBorder="1" applyAlignment="1" applyProtection="1">
      <alignment/>
      <protection locked="0"/>
    </xf>
    <xf numFmtId="0" fontId="7" fillId="7" borderId="2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7" fillId="7" borderId="1" xfId="0" applyFont="1" applyFill="1" applyBorder="1" applyAlignment="1" applyProtection="1">
      <alignment/>
      <protection locked="0"/>
    </xf>
    <xf numFmtId="0" fontId="7" fillId="7" borderId="3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 quotePrefix="1">
      <alignment horizontal="center"/>
      <protection/>
    </xf>
    <xf numFmtId="176" fontId="0" fillId="5" borderId="17" xfId="0" applyNumberForma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 applyProtection="1">
      <alignment horizontal="righ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 quotePrefix="1">
      <alignment horizontal="left" indent="1"/>
      <protection locked="0"/>
    </xf>
    <xf numFmtId="0" fontId="5" fillId="0" borderId="0" xfId="0" applyFont="1" applyAlignment="1" applyProtection="1">
      <alignment horizontal="left" indent="3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vertical="center" wrapText="1"/>
      <protection locked="0"/>
    </xf>
    <xf numFmtId="2" fontId="21" fillId="5" borderId="18" xfId="0" applyNumberFormat="1" applyFont="1" applyFill="1" applyBorder="1" applyAlignment="1" applyProtection="1">
      <alignment horizontal="right" vertical="center" wrapText="1"/>
      <protection/>
    </xf>
    <xf numFmtId="4" fontId="0" fillId="5" borderId="21" xfId="0" applyNumberFormat="1" applyFill="1" applyBorder="1" applyAlignment="1" applyProtection="1">
      <alignment vertical="center"/>
      <protection/>
    </xf>
    <xf numFmtId="10" fontId="21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5" borderId="21" xfId="0" applyNumberFormat="1" applyFill="1" applyBorder="1" applyAlignment="1" applyProtection="1">
      <alignment vertical="center"/>
      <protection/>
    </xf>
    <xf numFmtId="1" fontId="0" fillId="0" borderId="21" xfId="0" applyNumberFormat="1" applyBorder="1" applyAlignment="1" applyProtection="1">
      <alignment horizontal="center" vertical="center"/>
      <protection/>
    </xf>
    <xf numFmtId="4" fontId="0" fillId="5" borderId="17" xfId="0" applyNumberFormat="1" applyFill="1" applyBorder="1" applyAlignment="1" applyProtection="1">
      <alignment vertical="center"/>
      <protection/>
    </xf>
    <xf numFmtId="4" fontId="0" fillId="5" borderId="30" xfId="0" applyNumberFormat="1" applyFill="1" applyBorder="1" applyAlignment="1" applyProtection="1">
      <alignment vertical="center"/>
      <protection/>
    </xf>
    <xf numFmtId="4" fontId="0" fillId="5" borderId="18" xfId="0" applyNumberForma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2" fontId="21" fillId="0" borderId="18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center" vertical="center"/>
      <protection/>
    </xf>
    <xf numFmtId="10" fontId="23" fillId="0" borderId="0" xfId="0" applyNumberFormat="1" applyFont="1" applyFill="1" applyBorder="1" applyAlignment="1" applyProtection="1">
      <alignment horizontal="right" vertical="center"/>
      <protection/>
    </xf>
    <xf numFmtId="10" fontId="23" fillId="0" borderId="0" xfId="0" applyNumberFormat="1" applyFont="1" applyBorder="1" applyAlignment="1" applyProtection="1">
      <alignment horizontal="right" vertical="center"/>
      <protection/>
    </xf>
    <xf numFmtId="4" fontId="7" fillId="0" borderId="17" xfId="0" applyNumberFormat="1" applyFont="1" applyBorder="1" applyAlignment="1" applyProtection="1">
      <alignment vertical="center"/>
      <protection/>
    </xf>
    <xf numFmtId="3" fontId="7" fillId="0" borderId="17" xfId="0" applyNumberFormat="1" applyFont="1" applyBorder="1" applyAlignment="1" applyProtection="1">
      <alignment horizontal="center" vertical="center"/>
      <protection/>
    </xf>
    <xf numFmtId="0" fontId="0" fillId="6" borderId="1" xfId="0" applyFont="1" applyFill="1" applyBorder="1" applyAlignment="1" applyProtection="1">
      <alignment/>
      <protection locked="0"/>
    </xf>
    <xf numFmtId="0" fontId="0" fillId="6" borderId="3" xfId="0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0" fontId="8" fillId="5" borderId="17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vertical="top"/>
      <protection locked="0"/>
    </xf>
    <xf numFmtId="9" fontId="14" fillId="0" borderId="4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7" borderId="0" xfId="0" applyFont="1" applyFill="1" applyAlignment="1" applyProtection="1">
      <alignment/>
      <protection locked="0"/>
    </xf>
    <xf numFmtId="0" fontId="30" fillId="0" borderId="0" xfId="0" applyFont="1" applyAlignment="1">
      <alignment/>
    </xf>
    <xf numFmtId="0" fontId="3" fillId="5" borderId="1" xfId="16" applyFill="1" applyBorder="1" applyAlignment="1" applyProtection="1">
      <alignment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7" fillId="0" borderId="4" xfId="0" applyNumberFormat="1" applyFont="1" applyBorder="1" applyAlignment="1" applyProtection="1">
      <alignment horizontal="center" wrapText="1"/>
      <protection locked="0"/>
    </xf>
    <xf numFmtId="174" fontId="18" fillId="0" borderId="13" xfId="0" applyNumberFormat="1" applyFont="1" applyBorder="1" applyAlignment="1" applyProtection="1">
      <alignment horizontal="center" vertical="center" wrapText="1"/>
      <protection/>
    </xf>
    <xf numFmtId="174" fontId="8" fillId="5" borderId="4" xfId="0" applyNumberFormat="1" applyFont="1" applyFill="1" applyBorder="1" applyAlignment="1" applyProtection="1">
      <alignment horizontal="center" vertical="top" wrapText="1"/>
      <protection locked="0"/>
    </xf>
    <xf numFmtId="174" fontId="12" fillId="0" borderId="4" xfId="0" applyNumberFormat="1" applyFont="1" applyBorder="1" applyAlignment="1" applyProtection="1">
      <alignment horizontal="center" vertical="top" wrapText="1"/>
      <protection/>
    </xf>
    <xf numFmtId="174" fontId="12" fillId="0" borderId="1" xfId="0" applyNumberFormat="1" applyFont="1" applyBorder="1" applyAlignment="1" applyProtection="1">
      <alignment horizontal="center" vertical="top" wrapText="1"/>
      <protection/>
    </xf>
    <xf numFmtId="174" fontId="18" fillId="0" borderId="4" xfId="0" applyNumberFormat="1" applyFont="1" applyBorder="1" applyAlignment="1" applyProtection="1">
      <alignment horizontal="center" vertical="top" wrapText="1"/>
      <protection/>
    </xf>
    <xf numFmtId="174" fontId="16" fillId="5" borderId="4" xfId="0" applyNumberFormat="1" applyFont="1" applyFill="1" applyBorder="1" applyAlignment="1" applyProtection="1">
      <alignment horizontal="center" vertical="top" wrapText="1"/>
      <protection locked="0"/>
    </xf>
    <xf numFmtId="174" fontId="12" fillId="0" borderId="31" xfId="0" applyNumberFormat="1" applyFont="1" applyBorder="1" applyAlignment="1" applyProtection="1">
      <alignment horizontal="center" vertical="top" wrapText="1"/>
      <protection/>
    </xf>
    <xf numFmtId="174" fontId="12" fillId="0" borderId="32" xfId="0" applyNumberFormat="1" applyFont="1" applyBorder="1" applyAlignment="1" applyProtection="1">
      <alignment horizontal="center" vertical="top" wrapText="1"/>
      <protection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74" fontId="16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7" xfId="0" applyFont="1" applyFill="1" applyBorder="1" applyAlignment="1" applyProtection="1">
      <alignment horizontal="center" vertical="center" wrapText="1"/>
      <protection locked="0"/>
    </xf>
    <xf numFmtId="0" fontId="0" fillId="5" borderId="10" xfId="0" applyFont="1" applyFill="1" applyBorder="1" applyAlignment="1" applyProtection="1">
      <alignment horizontal="center" vertical="center" wrapText="1"/>
      <protection locked="0"/>
    </xf>
    <xf numFmtId="175" fontId="1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174" fontId="18" fillId="0" borderId="4" xfId="0" applyNumberFormat="1" applyFont="1" applyBorder="1" applyAlignment="1" applyProtection="1">
      <alignment horizontal="center" vertical="top" wrapText="1"/>
      <protection locked="0"/>
    </xf>
    <xf numFmtId="174" fontId="18" fillId="0" borderId="1" xfId="0" applyNumberFormat="1" applyFont="1" applyBorder="1" applyAlignment="1" applyProtection="1">
      <alignment horizontal="center" vertical="top" wrapText="1"/>
      <protection locked="0"/>
    </xf>
    <xf numFmtId="174" fontId="18" fillId="0" borderId="3" xfId="0" applyNumberFormat="1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174" fontId="18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4" fontId="8" fillId="0" borderId="4" xfId="0" applyNumberFormat="1" applyFont="1" applyBorder="1" applyAlignment="1" applyProtection="1">
      <alignment horizontal="center" vertical="top" wrapText="1"/>
      <protection locked="0"/>
    </xf>
    <xf numFmtId="174" fontId="1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174" fontId="16" fillId="5" borderId="24" xfId="0" applyNumberFormat="1" applyFont="1" applyFill="1" applyBorder="1" applyAlignment="1" applyProtection="1">
      <alignment horizontal="center" vertical="top" wrapText="1"/>
      <protection locked="0"/>
    </xf>
    <xf numFmtId="174" fontId="8" fillId="5" borderId="1" xfId="0" applyNumberFormat="1" applyFont="1" applyFill="1" applyBorder="1" applyAlignment="1" applyProtection="1">
      <alignment horizontal="center" vertical="top" wrapText="1"/>
      <protection locked="0"/>
    </xf>
    <xf numFmtId="174" fontId="16" fillId="7" borderId="4" xfId="0" applyNumberFormat="1" applyFont="1" applyFill="1" applyBorder="1" applyAlignment="1" applyProtection="1">
      <alignment horizontal="center" vertical="top" wrapText="1"/>
      <protection locked="0"/>
    </xf>
    <xf numFmtId="174" fontId="16" fillId="7" borderId="1" xfId="0" applyNumberFormat="1" applyFont="1" applyFill="1" applyBorder="1" applyAlignment="1" applyProtection="1">
      <alignment horizontal="center" vertical="top" wrapText="1"/>
      <protection locked="0"/>
    </xf>
    <xf numFmtId="175" fontId="16" fillId="3" borderId="34" xfId="0" applyNumberFormat="1" applyFont="1" applyFill="1" applyBorder="1" applyAlignment="1" applyProtection="1">
      <alignment horizontal="center" vertical="center" wrapText="1"/>
      <protection locked="0"/>
    </xf>
    <xf numFmtId="174" fontId="8" fillId="5" borderId="3" xfId="0" applyNumberFormat="1" applyFont="1" applyFill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left"/>
      <protection locked="0"/>
    </xf>
    <xf numFmtId="174" fontId="16" fillId="2" borderId="4" xfId="0" applyNumberFormat="1" applyFont="1" applyFill="1" applyBorder="1" applyAlignment="1" applyProtection="1">
      <alignment horizontal="center" vertical="top" wrapText="1"/>
      <protection locked="0"/>
    </xf>
    <xf numFmtId="174" fontId="8" fillId="5" borderId="24" xfId="0" applyNumberFormat="1" applyFont="1" applyFill="1" applyBorder="1" applyAlignment="1" applyProtection="1">
      <alignment horizontal="center" vertical="top" wrapText="1"/>
      <protection locked="0"/>
    </xf>
    <xf numFmtId="0" fontId="30" fillId="0" borderId="0" xfId="0" applyFont="1" applyBorder="1" applyAlignment="1" applyProtection="1">
      <alignment horizontal="right" vertical="center" wrapText="1"/>
      <protection locked="0"/>
    </xf>
    <xf numFmtId="0" fontId="30" fillId="0" borderId="6" xfId="0" applyFont="1" applyBorder="1" applyAlignment="1" applyProtection="1">
      <alignment horizontal="right" vertical="center" wrapText="1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 wrapText="1"/>
      <protection locked="0"/>
    </xf>
    <xf numFmtId="176" fontId="24" fillId="0" borderId="25" xfId="0" applyNumberFormat="1" applyFont="1" applyBorder="1" applyAlignment="1" applyProtection="1">
      <alignment horizontal="left" indent="1"/>
      <protection locked="0"/>
    </xf>
    <xf numFmtId="176" fontId="24" fillId="0" borderId="28" xfId="0" applyNumberFormat="1" applyFont="1" applyBorder="1" applyAlignment="1" applyProtection="1">
      <alignment horizontal="left" indent="1"/>
      <protection locked="0"/>
    </xf>
    <xf numFmtId="176" fontId="24" fillId="0" borderId="25" xfId="0" applyNumberFormat="1" applyFont="1" applyBorder="1" applyAlignment="1" applyProtection="1">
      <alignment horizontal="right"/>
      <protection locked="0"/>
    </xf>
    <xf numFmtId="176" fontId="24" fillId="0" borderId="28" xfId="0" applyNumberFormat="1" applyFont="1" applyBorder="1" applyAlignment="1" applyProtection="1">
      <alignment horizontal="right"/>
      <protection locked="0"/>
    </xf>
    <xf numFmtId="176" fontId="24" fillId="0" borderId="25" xfId="0" applyNumberFormat="1" applyFont="1" applyBorder="1" applyAlignment="1" applyProtection="1">
      <alignment/>
      <protection locked="0"/>
    </xf>
    <xf numFmtId="176" fontId="24" fillId="0" borderId="28" xfId="0" applyNumberFormat="1" applyFont="1" applyBorder="1" applyAlignment="1" applyProtection="1">
      <alignment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176" fontId="24" fillId="0" borderId="25" xfId="0" applyNumberFormat="1" applyFont="1" applyBorder="1" applyAlignment="1" applyProtection="1">
      <alignment horizontal="left" indent="2"/>
      <protection locked="0"/>
    </xf>
    <xf numFmtId="176" fontId="24" fillId="0" borderId="28" xfId="0" applyNumberFormat="1" applyFont="1" applyBorder="1" applyAlignment="1" applyProtection="1">
      <alignment horizontal="left" indent="2"/>
      <protection locked="0"/>
    </xf>
    <xf numFmtId="176" fontId="25" fillId="0" borderId="25" xfId="0" applyNumberFormat="1" applyFont="1" applyBorder="1" applyAlignment="1" applyProtection="1">
      <alignment/>
      <protection locked="0"/>
    </xf>
    <xf numFmtId="176" fontId="25" fillId="0" borderId="28" xfId="0" applyNumberFormat="1" applyFont="1" applyBorder="1" applyAlignment="1" applyProtection="1">
      <alignment/>
      <protection locked="0"/>
    </xf>
    <xf numFmtId="0" fontId="21" fillId="0" borderId="21" xfId="0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424</xdr:row>
      <xdr:rowOff>19050</xdr:rowOff>
    </xdr:from>
    <xdr:to>
      <xdr:col>9</xdr:col>
      <xdr:colOff>581025</xdr:colOff>
      <xdr:row>430</xdr:row>
      <xdr:rowOff>0</xdr:rowOff>
    </xdr:to>
    <xdr:sp>
      <xdr:nvSpPr>
        <xdr:cNvPr id="1" name="TextBox 4"/>
        <xdr:cNvSpPr txBox="1">
          <a:spLocks noChangeAspect="1" noChangeArrowheads="1"/>
        </xdr:cNvSpPr>
      </xdr:nvSpPr>
      <xdr:spPr>
        <a:xfrm>
          <a:off x="19050" y="76190475"/>
          <a:ext cx="61436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327</xdr:row>
      <xdr:rowOff>19050</xdr:rowOff>
    </xdr:from>
    <xdr:to>
      <xdr:col>9</xdr:col>
      <xdr:colOff>581025</xdr:colOff>
      <xdr:row>334</xdr:row>
      <xdr:rowOff>0</xdr:rowOff>
    </xdr:to>
    <xdr:sp>
      <xdr:nvSpPr>
        <xdr:cNvPr id="2" name="TextBox 5"/>
        <xdr:cNvSpPr txBox="1">
          <a:spLocks noChangeAspect="1" noChangeArrowheads="1"/>
        </xdr:cNvSpPr>
      </xdr:nvSpPr>
      <xdr:spPr>
        <a:xfrm>
          <a:off x="19050" y="58835925"/>
          <a:ext cx="614362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315</xdr:row>
      <xdr:rowOff>19050</xdr:rowOff>
    </xdr:from>
    <xdr:to>
      <xdr:col>9</xdr:col>
      <xdr:colOff>581025</xdr:colOff>
      <xdr:row>323</xdr:row>
      <xdr:rowOff>9525</xdr:rowOff>
    </xdr:to>
    <xdr:sp>
      <xdr:nvSpPr>
        <xdr:cNvPr id="3" name="TextBox 6"/>
        <xdr:cNvSpPr txBox="1">
          <a:spLocks noChangeAspect="1" noChangeArrowheads="1"/>
        </xdr:cNvSpPr>
      </xdr:nvSpPr>
      <xdr:spPr>
        <a:xfrm>
          <a:off x="19050" y="56749950"/>
          <a:ext cx="61436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306</xdr:row>
      <xdr:rowOff>19050</xdr:rowOff>
    </xdr:from>
    <xdr:to>
      <xdr:col>9</xdr:col>
      <xdr:colOff>581025</xdr:colOff>
      <xdr:row>313</xdr:row>
      <xdr:rowOff>0</xdr:rowOff>
    </xdr:to>
    <xdr:sp>
      <xdr:nvSpPr>
        <xdr:cNvPr id="4" name="TextBox 7"/>
        <xdr:cNvSpPr txBox="1">
          <a:spLocks noChangeAspect="1" noChangeArrowheads="1"/>
        </xdr:cNvSpPr>
      </xdr:nvSpPr>
      <xdr:spPr>
        <a:xfrm>
          <a:off x="19050" y="55168800"/>
          <a:ext cx="61436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143</xdr:row>
      <xdr:rowOff>19050</xdr:rowOff>
    </xdr:from>
    <xdr:to>
      <xdr:col>9</xdr:col>
      <xdr:colOff>581025</xdr:colOff>
      <xdr:row>146</xdr:row>
      <xdr:rowOff>47625</xdr:rowOff>
    </xdr:to>
    <xdr:sp>
      <xdr:nvSpPr>
        <xdr:cNvPr id="5" name="TextBox 9"/>
        <xdr:cNvSpPr txBox="1">
          <a:spLocks noChangeAspect="1" noChangeArrowheads="1"/>
        </xdr:cNvSpPr>
      </xdr:nvSpPr>
      <xdr:spPr>
        <a:xfrm>
          <a:off x="19050" y="25222200"/>
          <a:ext cx="6143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127</xdr:row>
      <xdr:rowOff>19050</xdr:rowOff>
    </xdr:from>
    <xdr:to>
      <xdr:col>9</xdr:col>
      <xdr:colOff>581025</xdr:colOff>
      <xdr:row>131</xdr:row>
      <xdr:rowOff>133350</xdr:rowOff>
    </xdr:to>
    <xdr:sp>
      <xdr:nvSpPr>
        <xdr:cNvPr id="6" name="TextBox 10"/>
        <xdr:cNvSpPr txBox="1">
          <a:spLocks noChangeAspect="1" noChangeArrowheads="1"/>
        </xdr:cNvSpPr>
      </xdr:nvSpPr>
      <xdr:spPr>
        <a:xfrm>
          <a:off x="19050" y="22488525"/>
          <a:ext cx="61436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103</xdr:row>
      <xdr:rowOff>19050</xdr:rowOff>
    </xdr:from>
    <xdr:to>
      <xdr:col>9</xdr:col>
      <xdr:colOff>581025</xdr:colOff>
      <xdr:row>108</xdr:row>
      <xdr:rowOff>95250</xdr:rowOff>
    </xdr:to>
    <xdr:sp>
      <xdr:nvSpPr>
        <xdr:cNvPr id="7" name="TextBox 11"/>
        <xdr:cNvSpPr txBox="1">
          <a:spLocks noChangeAspect="1" noChangeArrowheads="1"/>
        </xdr:cNvSpPr>
      </xdr:nvSpPr>
      <xdr:spPr>
        <a:xfrm>
          <a:off x="19050" y="18364200"/>
          <a:ext cx="61436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19050</xdr:rowOff>
    </xdr:from>
    <xdr:to>
      <xdr:col>9</xdr:col>
      <xdr:colOff>581025</xdr:colOff>
      <xdr:row>63</xdr:row>
      <xdr:rowOff>133350</xdr:rowOff>
    </xdr:to>
    <xdr:sp>
      <xdr:nvSpPr>
        <xdr:cNvPr id="8" name="TextBox 12"/>
        <xdr:cNvSpPr txBox="1">
          <a:spLocks noChangeAspect="1" noChangeArrowheads="1"/>
        </xdr:cNvSpPr>
      </xdr:nvSpPr>
      <xdr:spPr>
        <a:xfrm>
          <a:off x="19050" y="10820400"/>
          <a:ext cx="61436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9</xdr:col>
      <xdr:colOff>581025</xdr:colOff>
      <xdr:row>55</xdr:row>
      <xdr:rowOff>123825</xdr:rowOff>
    </xdr:to>
    <xdr:sp>
      <xdr:nvSpPr>
        <xdr:cNvPr id="9" name="TextBox 13"/>
        <xdr:cNvSpPr txBox="1">
          <a:spLocks noChangeAspect="1" noChangeArrowheads="1"/>
        </xdr:cNvSpPr>
      </xdr:nvSpPr>
      <xdr:spPr>
        <a:xfrm>
          <a:off x="19050" y="9344025"/>
          <a:ext cx="61436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9</xdr:col>
      <xdr:colOff>581025</xdr:colOff>
      <xdr:row>40</xdr:row>
      <xdr:rowOff>0</xdr:rowOff>
    </xdr:to>
    <xdr:sp>
      <xdr:nvSpPr>
        <xdr:cNvPr id="10" name="TextBox 14"/>
        <xdr:cNvSpPr txBox="1">
          <a:spLocks noChangeAspect="1" noChangeArrowheads="1"/>
        </xdr:cNvSpPr>
      </xdr:nvSpPr>
      <xdr:spPr>
        <a:xfrm>
          <a:off x="19050" y="7591425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9</xdr:col>
      <xdr:colOff>581025</xdr:colOff>
      <xdr:row>39</xdr:row>
      <xdr:rowOff>0</xdr:rowOff>
    </xdr:to>
    <xdr:sp>
      <xdr:nvSpPr>
        <xdr:cNvPr id="11" name="TextBox 15"/>
        <xdr:cNvSpPr txBox="1">
          <a:spLocks noChangeAspect="1" noChangeArrowheads="1"/>
        </xdr:cNvSpPr>
      </xdr:nvSpPr>
      <xdr:spPr>
        <a:xfrm>
          <a:off x="19050" y="7429500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9</xdr:col>
      <xdr:colOff>581025</xdr:colOff>
      <xdr:row>30</xdr:row>
      <xdr:rowOff>0</xdr:rowOff>
    </xdr:to>
    <xdr:sp>
      <xdr:nvSpPr>
        <xdr:cNvPr id="12" name="TextBox 16"/>
        <xdr:cNvSpPr txBox="1">
          <a:spLocks noChangeAspect="1" noChangeArrowheads="1"/>
        </xdr:cNvSpPr>
      </xdr:nvSpPr>
      <xdr:spPr>
        <a:xfrm>
          <a:off x="19050" y="4524375"/>
          <a:ext cx="61436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9</xdr:col>
      <xdr:colOff>581025</xdr:colOff>
      <xdr:row>40</xdr:row>
      <xdr:rowOff>0</xdr:rowOff>
    </xdr:to>
    <xdr:sp>
      <xdr:nvSpPr>
        <xdr:cNvPr id="13" name="TextBox 19"/>
        <xdr:cNvSpPr txBox="1">
          <a:spLocks noChangeAspect="1" noChangeArrowheads="1"/>
        </xdr:cNvSpPr>
      </xdr:nvSpPr>
      <xdr:spPr>
        <a:xfrm>
          <a:off x="19050" y="6477000"/>
          <a:ext cx="61436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9</xdr:col>
      <xdr:colOff>581025</xdr:colOff>
      <xdr:row>48</xdr:row>
      <xdr:rowOff>0</xdr:rowOff>
    </xdr:to>
    <xdr:sp>
      <xdr:nvSpPr>
        <xdr:cNvPr id="14" name="TextBox 20"/>
        <xdr:cNvSpPr txBox="1">
          <a:spLocks noChangeAspect="1" noChangeArrowheads="1"/>
        </xdr:cNvSpPr>
      </xdr:nvSpPr>
      <xdr:spPr>
        <a:xfrm>
          <a:off x="19050" y="7915275"/>
          <a:ext cx="61436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135</xdr:row>
      <xdr:rowOff>19050</xdr:rowOff>
    </xdr:from>
    <xdr:to>
      <xdr:col>9</xdr:col>
      <xdr:colOff>581025</xdr:colOff>
      <xdr:row>139</xdr:row>
      <xdr:rowOff>133350</xdr:rowOff>
    </xdr:to>
    <xdr:sp>
      <xdr:nvSpPr>
        <xdr:cNvPr id="15" name="TextBox 21"/>
        <xdr:cNvSpPr txBox="1">
          <a:spLocks noChangeAspect="1" noChangeArrowheads="1"/>
        </xdr:cNvSpPr>
      </xdr:nvSpPr>
      <xdr:spPr>
        <a:xfrm>
          <a:off x="19050" y="24031575"/>
          <a:ext cx="61436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424</xdr:row>
      <xdr:rowOff>19050</xdr:rowOff>
    </xdr:from>
    <xdr:to>
      <xdr:col>9</xdr:col>
      <xdr:colOff>581025</xdr:colOff>
      <xdr:row>430</xdr:row>
      <xdr:rowOff>0</xdr:rowOff>
    </xdr:to>
    <xdr:sp>
      <xdr:nvSpPr>
        <xdr:cNvPr id="16" name="TextBox 24"/>
        <xdr:cNvSpPr txBox="1">
          <a:spLocks noChangeAspect="1" noChangeArrowheads="1"/>
        </xdr:cNvSpPr>
      </xdr:nvSpPr>
      <xdr:spPr>
        <a:xfrm>
          <a:off x="19050" y="76447650"/>
          <a:ext cx="61436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327</xdr:row>
      <xdr:rowOff>19050</xdr:rowOff>
    </xdr:from>
    <xdr:to>
      <xdr:col>10</xdr:col>
      <xdr:colOff>0</xdr:colOff>
      <xdr:row>334</xdr:row>
      <xdr:rowOff>0</xdr:rowOff>
    </xdr:to>
    <xdr:sp>
      <xdr:nvSpPr>
        <xdr:cNvPr id="17" name="TextBox 25"/>
        <xdr:cNvSpPr txBox="1">
          <a:spLocks noChangeAspect="1" noChangeArrowheads="1"/>
        </xdr:cNvSpPr>
      </xdr:nvSpPr>
      <xdr:spPr>
        <a:xfrm>
          <a:off x="19050" y="59064525"/>
          <a:ext cx="62103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Ik kan goed lassen
</a:t>
          </a:r>
        </a:p>
      </xdr:txBody>
    </xdr:sp>
    <xdr:clientData/>
  </xdr:twoCellAnchor>
  <xdr:twoCellAnchor>
    <xdr:from>
      <xdr:col>0</xdr:col>
      <xdr:colOff>19050</xdr:colOff>
      <xdr:row>315</xdr:row>
      <xdr:rowOff>19050</xdr:rowOff>
    </xdr:from>
    <xdr:to>
      <xdr:col>9</xdr:col>
      <xdr:colOff>619125</xdr:colOff>
      <xdr:row>323</xdr:row>
      <xdr:rowOff>9525</xdr:rowOff>
    </xdr:to>
    <xdr:sp>
      <xdr:nvSpPr>
        <xdr:cNvPr id="18" name="TextBox 26"/>
        <xdr:cNvSpPr txBox="1">
          <a:spLocks noChangeAspect="1" noChangeArrowheads="1"/>
        </xdr:cNvSpPr>
      </xdr:nvSpPr>
      <xdr:spPr>
        <a:xfrm>
          <a:off x="19050" y="56978550"/>
          <a:ext cx="61817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Alleen werk zuiver winst
</a:t>
          </a:r>
        </a:p>
      </xdr:txBody>
    </xdr:sp>
    <xdr:clientData/>
  </xdr:twoCellAnchor>
  <xdr:twoCellAnchor>
    <xdr:from>
      <xdr:col>0</xdr:col>
      <xdr:colOff>19050</xdr:colOff>
      <xdr:row>306</xdr:row>
      <xdr:rowOff>19050</xdr:rowOff>
    </xdr:from>
    <xdr:to>
      <xdr:col>9</xdr:col>
      <xdr:colOff>638175</xdr:colOff>
      <xdr:row>313</xdr:row>
      <xdr:rowOff>0</xdr:rowOff>
    </xdr:to>
    <xdr:sp>
      <xdr:nvSpPr>
        <xdr:cNvPr id="19" name="TextBox 27"/>
        <xdr:cNvSpPr txBox="1">
          <a:spLocks noChangeAspect="1" noChangeArrowheads="1"/>
        </xdr:cNvSpPr>
      </xdr:nvSpPr>
      <xdr:spPr>
        <a:xfrm>
          <a:off x="19050" y="55397400"/>
          <a:ext cx="62007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Gaan werken per uur </a:t>
          </a:r>
        </a:p>
      </xdr:txBody>
    </xdr:sp>
    <xdr:clientData/>
  </xdr:twoCellAnchor>
  <xdr:twoCellAnchor>
    <xdr:from>
      <xdr:col>0</xdr:col>
      <xdr:colOff>19050</xdr:colOff>
      <xdr:row>143</xdr:row>
      <xdr:rowOff>19050</xdr:rowOff>
    </xdr:from>
    <xdr:to>
      <xdr:col>9</xdr:col>
      <xdr:colOff>581025</xdr:colOff>
      <xdr:row>146</xdr:row>
      <xdr:rowOff>19050</xdr:rowOff>
    </xdr:to>
    <xdr:sp>
      <xdr:nvSpPr>
        <xdr:cNvPr id="20" name="TextBox 28"/>
        <xdr:cNvSpPr txBox="1">
          <a:spLocks noChangeAspect="1" noChangeArrowheads="1"/>
        </xdr:cNvSpPr>
      </xdr:nvSpPr>
      <xdr:spPr>
        <a:xfrm>
          <a:off x="19050" y="25450800"/>
          <a:ext cx="61436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Geen uitgangbord
</a:t>
          </a:r>
        </a:p>
      </xdr:txBody>
    </xdr:sp>
    <xdr:clientData/>
  </xdr:twoCellAnchor>
  <xdr:twoCellAnchor>
    <xdr:from>
      <xdr:col>0</xdr:col>
      <xdr:colOff>19050</xdr:colOff>
      <xdr:row>127</xdr:row>
      <xdr:rowOff>19050</xdr:rowOff>
    </xdr:from>
    <xdr:to>
      <xdr:col>9</xdr:col>
      <xdr:colOff>581025</xdr:colOff>
      <xdr:row>131</xdr:row>
      <xdr:rowOff>133350</xdr:rowOff>
    </xdr:to>
    <xdr:sp>
      <xdr:nvSpPr>
        <xdr:cNvPr id="21" name="TextBox 29"/>
        <xdr:cNvSpPr txBox="1">
          <a:spLocks noChangeAspect="1" noChangeArrowheads="1"/>
        </xdr:cNvSpPr>
      </xdr:nvSpPr>
      <xdr:spPr>
        <a:xfrm>
          <a:off x="19050" y="22659975"/>
          <a:ext cx="61436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Geen commerciële ligging
DE werken worden uitgervoerd bij de mensen thuis of in onderaanneming
</a:t>
          </a:r>
        </a:p>
      </xdr:txBody>
    </xdr:sp>
    <xdr:clientData/>
  </xdr:twoCellAnchor>
  <xdr:twoCellAnchor>
    <xdr:from>
      <xdr:col>0</xdr:col>
      <xdr:colOff>19050</xdr:colOff>
      <xdr:row>103</xdr:row>
      <xdr:rowOff>19050</xdr:rowOff>
    </xdr:from>
    <xdr:to>
      <xdr:col>9</xdr:col>
      <xdr:colOff>581025</xdr:colOff>
      <xdr:row>108</xdr:row>
      <xdr:rowOff>95250</xdr:rowOff>
    </xdr:to>
    <xdr:sp>
      <xdr:nvSpPr>
        <xdr:cNvPr id="22" name="TextBox 30"/>
        <xdr:cNvSpPr txBox="1">
          <a:spLocks noChangeAspect="1" noChangeArrowheads="1"/>
        </xdr:cNvSpPr>
      </xdr:nvSpPr>
      <xdr:spPr>
        <a:xfrm>
          <a:off x="19050" y="18507075"/>
          <a:ext cx="61436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Geen personeel
Zal alleen werekn</a:t>
          </a:r>
        </a:p>
      </xdr:txBody>
    </xdr:sp>
    <xdr:clientData/>
  </xdr:twoCellAnchor>
  <xdr:twoCellAnchor>
    <xdr:from>
      <xdr:col>0</xdr:col>
      <xdr:colOff>19050</xdr:colOff>
      <xdr:row>59</xdr:row>
      <xdr:rowOff>19050</xdr:rowOff>
    </xdr:from>
    <xdr:to>
      <xdr:col>9</xdr:col>
      <xdr:colOff>581025</xdr:colOff>
      <xdr:row>63</xdr:row>
      <xdr:rowOff>152400</xdr:rowOff>
    </xdr:to>
    <xdr:sp>
      <xdr:nvSpPr>
        <xdr:cNvPr id="23" name="TextBox 31"/>
        <xdr:cNvSpPr txBox="1">
          <a:spLocks noChangeAspect="1" noChangeArrowheads="1"/>
        </xdr:cNvSpPr>
      </xdr:nvSpPr>
      <xdr:spPr>
        <a:xfrm>
          <a:off x="19050" y="10906125"/>
          <a:ext cx="61436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OEG
Van marcke
Facq
</a:t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9</xdr:col>
      <xdr:colOff>581025</xdr:colOff>
      <xdr:row>55</xdr:row>
      <xdr:rowOff>142875</xdr:rowOff>
    </xdr:to>
    <xdr:sp>
      <xdr:nvSpPr>
        <xdr:cNvPr id="24" name="TextBox 32"/>
        <xdr:cNvSpPr txBox="1">
          <a:spLocks noChangeAspect="1" noChangeArrowheads="1"/>
        </xdr:cNvSpPr>
      </xdr:nvSpPr>
      <xdr:spPr>
        <a:xfrm>
          <a:off x="19050" y="9372600"/>
          <a:ext cx="61436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9</xdr:col>
      <xdr:colOff>581025</xdr:colOff>
      <xdr:row>40</xdr:row>
      <xdr:rowOff>0</xdr:rowOff>
    </xdr:to>
    <xdr:sp>
      <xdr:nvSpPr>
        <xdr:cNvPr id="25" name="TextBox 33"/>
        <xdr:cNvSpPr txBox="1">
          <a:spLocks noChangeAspect="1" noChangeArrowheads="1"/>
        </xdr:cNvSpPr>
      </xdr:nvSpPr>
      <xdr:spPr>
        <a:xfrm>
          <a:off x="19050" y="7591425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9</xdr:col>
      <xdr:colOff>581025</xdr:colOff>
      <xdr:row>39</xdr:row>
      <xdr:rowOff>0</xdr:rowOff>
    </xdr:to>
    <xdr:sp>
      <xdr:nvSpPr>
        <xdr:cNvPr id="26" name="TextBox 34"/>
        <xdr:cNvSpPr txBox="1">
          <a:spLocks noChangeAspect="1" noChangeArrowheads="1"/>
        </xdr:cNvSpPr>
      </xdr:nvSpPr>
      <xdr:spPr>
        <a:xfrm>
          <a:off x="19050" y="7429500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9</xdr:col>
      <xdr:colOff>581025</xdr:colOff>
      <xdr:row>30</xdr:row>
      <xdr:rowOff>0</xdr:rowOff>
    </xdr:to>
    <xdr:sp>
      <xdr:nvSpPr>
        <xdr:cNvPr id="27" name="TextBox 35"/>
        <xdr:cNvSpPr txBox="1">
          <a:spLocks noChangeAspect="1" noChangeArrowheads="1"/>
        </xdr:cNvSpPr>
      </xdr:nvSpPr>
      <xdr:spPr>
        <a:xfrm>
          <a:off x="19050" y="4524375"/>
          <a:ext cx="61436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Chauffage
Kuisen mazoutketels
Kuisen ngasbranders
Controle stookolietanks
Laswerken
Loodgieter</a:t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9</xdr:col>
      <xdr:colOff>581025</xdr:colOff>
      <xdr:row>40</xdr:row>
      <xdr:rowOff>0</xdr:rowOff>
    </xdr:to>
    <xdr:sp>
      <xdr:nvSpPr>
        <xdr:cNvPr id="28" name="TextBox 36"/>
        <xdr:cNvSpPr txBox="1">
          <a:spLocks noChangeAspect="1" noChangeArrowheads="1"/>
        </xdr:cNvSpPr>
      </xdr:nvSpPr>
      <xdr:spPr>
        <a:xfrm>
          <a:off x="19050" y="6477000"/>
          <a:ext cx="61436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Ik ben geschoold lasser
Ik heb attesten Stookolietankcontrole
Gasbranders,
Sttookoliebranders aan PCVO Lokeren</a:t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9</xdr:col>
      <xdr:colOff>581025</xdr:colOff>
      <xdr:row>47</xdr:row>
      <xdr:rowOff>38100</xdr:rowOff>
    </xdr:to>
    <xdr:sp>
      <xdr:nvSpPr>
        <xdr:cNvPr id="29" name="TextBox 37"/>
        <xdr:cNvSpPr txBox="1">
          <a:spLocks noChangeAspect="1" noChangeArrowheads="1"/>
        </xdr:cNvSpPr>
      </xdr:nvSpPr>
      <xdr:spPr>
        <a:xfrm>
          <a:off x="19050" y="7915275"/>
          <a:ext cx="61436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Zeer veel loodgieters en chauffagisten in antwerpen.
Er is werk genoeg
</a:t>
          </a:r>
        </a:p>
      </xdr:txBody>
    </xdr:sp>
    <xdr:clientData/>
  </xdr:twoCellAnchor>
  <xdr:twoCellAnchor>
    <xdr:from>
      <xdr:col>0</xdr:col>
      <xdr:colOff>19050</xdr:colOff>
      <xdr:row>135</xdr:row>
      <xdr:rowOff>19050</xdr:rowOff>
    </xdr:from>
    <xdr:to>
      <xdr:col>9</xdr:col>
      <xdr:colOff>581025</xdr:colOff>
      <xdr:row>139</xdr:row>
      <xdr:rowOff>133350</xdr:rowOff>
    </xdr:to>
    <xdr:sp>
      <xdr:nvSpPr>
        <xdr:cNvPr id="30" name="TextBox 38"/>
        <xdr:cNvSpPr txBox="1">
          <a:spLocks noChangeAspect="1" noChangeArrowheads="1"/>
        </xdr:cNvSpPr>
      </xdr:nvSpPr>
      <xdr:spPr>
        <a:xfrm>
          <a:off x="19050" y="24031575"/>
          <a:ext cx="61436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Geen winkel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95250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0</xdr:row>
      <xdr:rowOff>38100</xdr:rowOff>
    </xdr:from>
    <xdr:to>
      <xdr:col>5</xdr:col>
      <xdr:colOff>438150</xdr:colOff>
      <xdr:row>2</xdr:row>
      <xdr:rowOff>9525</xdr:rowOff>
    </xdr:to>
    <xdr:pic>
      <xdr:nvPicPr>
        <xdr:cNvPr id="3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38100"/>
          <a:ext cx="1295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108</xdr:row>
      <xdr:rowOff>0</xdr:rowOff>
    </xdr:from>
    <xdr:to>
      <xdr:col>0</xdr:col>
      <xdr:colOff>1885950</xdr:colOff>
      <xdr:row>108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31525"/>
          <a:ext cx="1885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1276350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werpen.be/eCache/BED/20/393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svz.be/" TargetMode="External" /><Relationship Id="rId2" Type="http://schemas.openxmlformats.org/officeDocument/2006/relationships/hyperlink" Target="https://www.socialsecurity.be/simcot/nl/simcotFor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92"/>
  <sheetViews>
    <sheetView tabSelected="1" workbookViewId="0" topLeftCell="A278">
      <selection activeCell="K328" sqref="K328"/>
    </sheetView>
  </sheetViews>
  <sheetFormatPr defaultColWidth="9.140625" defaultRowHeight="12.75"/>
  <cols>
    <col min="1" max="1" width="9.140625" style="1" customWidth="1"/>
    <col min="2" max="2" width="10.00390625" style="1" bestFit="1" customWidth="1"/>
    <col min="3" max="3" width="9.140625" style="1" customWidth="1"/>
    <col min="4" max="4" width="9.7109375" style="1" customWidth="1"/>
    <col min="5" max="9" width="9.140625" style="1" customWidth="1"/>
    <col min="10" max="10" width="9.7109375" style="1" customWidth="1"/>
    <col min="11" max="11" width="78.28125" style="1" customWidth="1"/>
    <col min="12" max="16384" width="9.140625" style="1" customWidth="1"/>
  </cols>
  <sheetData>
    <row r="1" spans="7:10" ht="15">
      <c r="G1" s="336" t="s">
        <v>68</v>
      </c>
      <c r="H1" s="336"/>
      <c r="I1" s="336"/>
      <c r="J1" s="336"/>
    </row>
    <row r="2" spans="1:10" ht="18">
      <c r="A2" s="3"/>
      <c r="G2" s="336"/>
      <c r="H2" s="336"/>
      <c r="I2" s="336"/>
      <c r="J2" s="336"/>
    </row>
    <row r="3" spans="1:10" ht="18" customHeight="1">
      <c r="A3" s="4"/>
      <c r="G3" s="337"/>
      <c r="H3" s="337"/>
      <c r="I3" s="337"/>
      <c r="J3" s="337"/>
    </row>
    <row r="4" spans="1:10" ht="15">
      <c r="A4" s="5" t="s">
        <v>43</v>
      </c>
      <c r="B4" s="6"/>
      <c r="C4" s="6"/>
      <c r="D4" s="213"/>
      <c r="E4" s="6"/>
      <c r="F4" s="6"/>
      <c r="G4" s="8"/>
      <c r="H4" s="8"/>
      <c r="I4" s="8"/>
      <c r="J4" s="9"/>
    </row>
    <row r="5" spans="1:11" ht="16.5">
      <c r="A5" s="211" t="s">
        <v>42</v>
      </c>
      <c r="B5" s="82"/>
      <c r="C5" s="82"/>
      <c r="D5" s="207"/>
      <c r="E5" s="6"/>
      <c r="F5" s="6"/>
      <c r="G5" s="8"/>
      <c r="H5" s="8"/>
      <c r="I5" s="8"/>
      <c r="J5" s="9"/>
      <c r="K5" s="171" t="s">
        <v>466</v>
      </c>
    </row>
    <row r="6" spans="1:11" ht="15">
      <c r="A6" s="5" t="s">
        <v>40</v>
      </c>
      <c r="B6" s="6"/>
      <c r="C6" s="6"/>
      <c r="D6" s="207"/>
      <c r="E6" s="6"/>
      <c r="F6" s="212"/>
      <c r="G6" s="8"/>
      <c r="H6" s="8"/>
      <c r="I6" s="8"/>
      <c r="J6" s="9"/>
      <c r="K6" s="11" t="s">
        <v>467</v>
      </c>
    </row>
    <row r="7" spans="1:11" ht="15">
      <c r="A7" s="5" t="s">
        <v>41</v>
      </c>
      <c r="B7" s="82"/>
      <c r="C7" s="82"/>
      <c r="D7" s="207"/>
      <c r="E7" s="6"/>
      <c r="F7" s="6"/>
      <c r="G7" s="8"/>
      <c r="H7" s="8"/>
      <c r="I7" s="8"/>
      <c r="J7" s="9"/>
      <c r="K7" s="170" t="s">
        <v>0</v>
      </c>
    </row>
    <row r="8" spans="1:11" ht="17.25" customHeight="1">
      <c r="A8" s="47" t="s">
        <v>164</v>
      </c>
      <c r="B8" s="207">
        <v>483083583</v>
      </c>
      <c r="C8" s="6"/>
      <c r="D8" s="7"/>
      <c r="E8" s="10" t="s">
        <v>305</v>
      </c>
      <c r="F8" s="287"/>
      <c r="G8" s="6"/>
      <c r="H8" s="6"/>
      <c r="I8" s="6"/>
      <c r="J8" s="7"/>
      <c r="K8" s="170" t="s">
        <v>1</v>
      </c>
    </row>
    <row r="9" spans="1:11" s="276" customFormat="1" ht="17.25" customHeight="1" thickBo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170" t="s">
        <v>460</v>
      </c>
    </row>
    <row r="10" spans="1:11" ht="21" customHeight="1" thickBot="1">
      <c r="A10" s="338" t="s">
        <v>69</v>
      </c>
      <c r="B10" s="339"/>
      <c r="C10" s="339"/>
      <c r="D10" s="339"/>
      <c r="E10" s="339"/>
      <c r="F10" s="339"/>
      <c r="G10" s="339"/>
      <c r="H10" s="339"/>
      <c r="I10" s="339"/>
      <c r="J10" s="340"/>
      <c r="K10" s="11" t="s">
        <v>2</v>
      </c>
    </row>
    <row r="11" ht="12.75" customHeight="1">
      <c r="K11" s="170" t="s">
        <v>3</v>
      </c>
    </row>
    <row r="12" spans="1:11" ht="18">
      <c r="A12" s="12" t="s">
        <v>151</v>
      </c>
      <c r="B12" s="13"/>
      <c r="K12" s="11" t="s">
        <v>4</v>
      </c>
    </row>
    <row r="13" spans="1:11" ht="15">
      <c r="A13" s="14" t="s">
        <v>152</v>
      </c>
      <c r="K13" s="170" t="s">
        <v>5</v>
      </c>
    </row>
    <row r="14" spans="1:11" ht="15">
      <c r="A14" s="15" t="s">
        <v>513</v>
      </c>
      <c r="B14" s="1" t="s">
        <v>153</v>
      </c>
      <c r="K14" s="170" t="s">
        <v>6</v>
      </c>
    </row>
    <row r="15" spans="1:11" ht="15">
      <c r="A15" s="15" t="s">
        <v>147</v>
      </c>
      <c r="B15" s="1" t="s">
        <v>154</v>
      </c>
      <c r="K15" s="11" t="s">
        <v>456</v>
      </c>
    </row>
    <row r="16" spans="1:11" ht="15">
      <c r="A16" s="15"/>
      <c r="B16" s="1" t="s">
        <v>155</v>
      </c>
      <c r="K16" s="170" t="s">
        <v>455</v>
      </c>
    </row>
    <row r="17" spans="1:11" ht="12.75" customHeight="1">
      <c r="A17" s="15"/>
      <c r="K17" s="170" t="s">
        <v>454</v>
      </c>
    </row>
    <row r="18" ht="15">
      <c r="A18" s="14" t="s">
        <v>156</v>
      </c>
    </row>
    <row r="19" spans="1:2" ht="15">
      <c r="A19" s="15" t="s">
        <v>513</v>
      </c>
      <c r="B19" s="16" t="s">
        <v>157</v>
      </c>
    </row>
    <row r="20" spans="1:2" ht="15">
      <c r="A20" s="15" t="s">
        <v>147</v>
      </c>
      <c r="B20" s="16" t="s">
        <v>158</v>
      </c>
    </row>
    <row r="21" spans="1:2" ht="15">
      <c r="A21" s="15"/>
      <c r="B21" s="16" t="s">
        <v>304</v>
      </c>
    </row>
    <row r="22" spans="1:2" ht="7.5" customHeight="1">
      <c r="A22" s="15"/>
      <c r="B22" s="16"/>
    </row>
    <row r="23" ht="15.75">
      <c r="A23" s="17" t="s">
        <v>475</v>
      </c>
    </row>
    <row r="24" ht="15">
      <c r="A24" s="18"/>
    </row>
    <row r="25" ht="15">
      <c r="A25" s="18"/>
    </row>
    <row r="26" ht="15">
      <c r="A26" s="18"/>
    </row>
    <row r="27" ht="15">
      <c r="A27" s="18"/>
    </row>
    <row r="28" ht="15">
      <c r="A28" s="18"/>
    </row>
    <row r="29" ht="15">
      <c r="A29" s="18"/>
    </row>
    <row r="30" ht="22.5" customHeight="1">
      <c r="A30" s="18"/>
    </row>
    <row r="31" ht="9.75" customHeight="1">
      <c r="A31" s="18"/>
    </row>
    <row r="32" ht="15.75">
      <c r="A32" s="17" t="s">
        <v>476</v>
      </c>
    </row>
    <row r="33" ht="15.75">
      <c r="A33" s="19" t="s">
        <v>477</v>
      </c>
    </row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8.25" customHeight="1"/>
    <row r="42" ht="15.75">
      <c r="A42" s="14" t="s">
        <v>478</v>
      </c>
    </row>
    <row r="47" ht="15">
      <c r="A47" s="14"/>
    </row>
    <row r="48" ht="15">
      <c r="A48" s="14"/>
    </row>
    <row r="49" ht="15.75">
      <c r="A49" s="17" t="s">
        <v>479</v>
      </c>
    </row>
    <row r="50" ht="15.75">
      <c r="A50" s="19" t="s">
        <v>159</v>
      </c>
    </row>
    <row r="57" ht="8.25" customHeight="1"/>
    <row r="58" ht="15.75">
      <c r="A58" s="14" t="s">
        <v>480</v>
      </c>
    </row>
    <row r="59" ht="15.75">
      <c r="A59" s="21" t="s">
        <v>159</v>
      </c>
    </row>
    <row r="65" ht="9" customHeight="1"/>
    <row r="66" ht="15">
      <c r="A66" s="17" t="s">
        <v>318</v>
      </c>
    </row>
    <row r="67" spans="1:11" ht="15">
      <c r="A67" s="17" t="s">
        <v>144</v>
      </c>
      <c r="K67" s="125"/>
    </row>
    <row r="68" spans="1:11" ht="15">
      <c r="A68" s="16" t="s">
        <v>481</v>
      </c>
      <c r="K68" s="11"/>
    </row>
    <row r="69" spans="1:11" ht="15">
      <c r="A69" s="16" t="s">
        <v>482</v>
      </c>
      <c r="K69" s="11"/>
    </row>
    <row r="70" ht="15">
      <c r="A70" s="16" t="s">
        <v>135</v>
      </c>
    </row>
    <row r="71" ht="9.75" customHeight="1">
      <c r="A71" s="17"/>
    </row>
    <row r="72" ht="15">
      <c r="A72" s="17" t="s">
        <v>312</v>
      </c>
    </row>
    <row r="73" ht="15">
      <c r="A73" s="1" t="s">
        <v>483</v>
      </c>
    </row>
    <row r="74" ht="15">
      <c r="A74" s="16" t="s">
        <v>484</v>
      </c>
    </row>
    <row r="75" ht="15">
      <c r="A75" s="16" t="s">
        <v>485</v>
      </c>
    </row>
    <row r="76" ht="15">
      <c r="A76" s="16" t="s">
        <v>317</v>
      </c>
    </row>
    <row r="77" ht="9" customHeight="1">
      <c r="A77" s="16"/>
    </row>
    <row r="78" ht="15">
      <c r="A78" s="22" t="s">
        <v>145</v>
      </c>
    </row>
    <row r="79" spans="1:10" ht="15">
      <c r="A79" s="1" t="s">
        <v>78</v>
      </c>
      <c r="G79" s="15" t="s">
        <v>513</v>
      </c>
      <c r="H79" s="16" t="s">
        <v>170</v>
      </c>
      <c r="I79" s="15" t="s">
        <v>148</v>
      </c>
      <c r="J79" s="16" t="s">
        <v>171</v>
      </c>
    </row>
    <row r="80" spans="1:10" ht="15">
      <c r="A80" s="16" t="s">
        <v>130</v>
      </c>
      <c r="G80" s="15" t="s">
        <v>148</v>
      </c>
      <c r="H80" s="16" t="s">
        <v>170</v>
      </c>
      <c r="I80" s="15" t="s">
        <v>148</v>
      </c>
      <c r="J80" s="16" t="s">
        <v>171</v>
      </c>
    </row>
    <row r="81" ht="15">
      <c r="B81" s="1" t="s">
        <v>136</v>
      </c>
    </row>
    <row r="82" spans="2:10" ht="15">
      <c r="B82" s="1" t="s">
        <v>80</v>
      </c>
      <c r="G82" s="15"/>
      <c r="H82" s="16"/>
      <c r="I82" s="15"/>
      <c r="J82" s="16"/>
    </row>
    <row r="83" ht="15">
      <c r="B83" s="1" t="s">
        <v>79</v>
      </c>
    </row>
    <row r="84" ht="8.25" customHeight="1"/>
    <row r="85" ht="15">
      <c r="A85" s="1" t="s">
        <v>82</v>
      </c>
    </row>
    <row r="86" spans="4:10" ht="15">
      <c r="D86" s="1" t="s">
        <v>81</v>
      </c>
      <c r="G86" s="15" t="s">
        <v>148</v>
      </c>
      <c r="H86" s="16" t="s">
        <v>170</v>
      </c>
      <c r="I86" s="15" t="s">
        <v>148</v>
      </c>
      <c r="J86" s="16" t="s">
        <v>171</v>
      </c>
    </row>
    <row r="87" spans="1:7" ht="15">
      <c r="A87" s="23" t="s">
        <v>143</v>
      </c>
      <c r="B87" s="24"/>
      <c r="C87" s="24"/>
      <c r="D87" s="24"/>
      <c r="E87" s="333"/>
      <c r="F87" s="333"/>
      <c r="G87" s="333"/>
    </row>
    <row r="88" spans="1:7" ht="7.5" customHeight="1">
      <c r="A88" s="23"/>
      <c r="B88" s="24"/>
      <c r="C88" s="24"/>
      <c r="D88" s="24"/>
      <c r="E88" s="24"/>
      <c r="F88" s="24"/>
      <c r="G88" s="24"/>
    </row>
    <row r="89" spans="1:7" ht="15">
      <c r="A89" s="25" t="s">
        <v>146</v>
      </c>
      <c r="B89" s="24"/>
      <c r="C89" s="24"/>
      <c r="D89" s="24"/>
      <c r="E89" s="24"/>
      <c r="F89" s="24"/>
      <c r="G89" s="24"/>
    </row>
    <row r="90" spans="1:7" ht="8.25" customHeight="1">
      <c r="A90" s="23"/>
      <c r="B90" s="24"/>
      <c r="C90" s="24"/>
      <c r="D90" s="24"/>
      <c r="E90" s="24"/>
      <c r="F90" s="24"/>
      <c r="G90" s="24"/>
    </row>
    <row r="91" spans="1:10" ht="15">
      <c r="A91" s="309" t="s">
        <v>161</v>
      </c>
      <c r="B91" s="309"/>
      <c r="C91" s="309"/>
      <c r="D91" s="309" t="s">
        <v>163</v>
      </c>
      <c r="E91" s="309"/>
      <c r="F91" s="309"/>
      <c r="G91" s="309"/>
      <c r="H91" s="309"/>
      <c r="I91" s="309" t="s">
        <v>164</v>
      </c>
      <c r="J91" s="309"/>
    </row>
    <row r="92" spans="1:10" ht="15">
      <c r="A92" s="333"/>
      <c r="B92" s="333"/>
      <c r="C92" s="333"/>
      <c r="D92" s="316"/>
      <c r="E92" s="316"/>
      <c r="F92" s="316"/>
      <c r="G92" s="316"/>
      <c r="H92" s="316"/>
      <c r="I92" s="333"/>
      <c r="J92" s="333"/>
    </row>
    <row r="93" spans="1:7" ht="9.75" customHeight="1">
      <c r="A93" s="23"/>
      <c r="B93" s="24"/>
      <c r="C93" s="24"/>
      <c r="D93" s="24"/>
      <c r="E93" s="24"/>
      <c r="F93" s="24"/>
      <c r="G93" s="24"/>
    </row>
    <row r="94" ht="15">
      <c r="A94" s="14" t="s">
        <v>319</v>
      </c>
    </row>
    <row r="95" ht="15">
      <c r="A95" s="1" t="s">
        <v>486</v>
      </c>
    </row>
    <row r="96" ht="15">
      <c r="A96" s="1" t="s">
        <v>160</v>
      </c>
    </row>
    <row r="97" ht="9" customHeight="1"/>
    <row r="98" spans="1:10" ht="15">
      <c r="A98" s="309" t="s">
        <v>161</v>
      </c>
      <c r="B98" s="309"/>
      <c r="C98" s="309"/>
      <c r="D98" s="309" t="s">
        <v>162</v>
      </c>
      <c r="E98" s="309"/>
      <c r="F98" s="309" t="s">
        <v>163</v>
      </c>
      <c r="G98" s="309"/>
      <c r="H98" s="309"/>
      <c r="I98" s="309" t="s">
        <v>164</v>
      </c>
      <c r="J98" s="309"/>
    </row>
    <row r="99" spans="1:10" ht="15">
      <c r="A99" s="333"/>
      <c r="B99" s="333"/>
      <c r="C99" s="333"/>
      <c r="D99" s="333"/>
      <c r="E99" s="333"/>
      <c r="F99" s="333"/>
      <c r="G99" s="333"/>
      <c r="H99" s="333"/>
      <c r="I99" s="333"/>
      <c r="J99" s="333"/>
    </row>
    <row r="100" spans="1:2" ht="18">
      <c r="A100" s="12" t="s">
        <v>176</v>
      </c>
      <c r="B100" s="26"/>
    </row>
    <row r="101" spans="1:2" ht="6.75" customHeight="1">
      <c r="A101" s="12"/>
      <c r="B101" s="26"/>
    </row>
    <row r="102" ht="15">
      <c r="A102" s="14" t="s">
        <v>165</v>
      </c>
    </row>
    <row r="103" ht="15">
      <c r="A103" s="1" t="s">
        <v>512</v>
      </c>
    </row>
    <row r="107" ht="15">
      <c r="A107" s="27"/>
    </row>
    <row r="108" ht="15">
      <c r="A108" s="27"/>
    </row>
    <row r="109" ht="15">
      <c r="A109" s="27"/>
    </row>
    <row r="110" ht="9.75" customHeight="1">
      <c r="A110" s="27"/>
    </row>
    <row r="111" spans="1:2" ht="15">
      <c r="A111" s="28" t="s">
        <v>166</v>
      </c>
      <c r="B111" s="27"/>
    </row>
    <row r="112" spans="1:2" ht="7.5" customHeight="1">
      <c r="A112" s="28"/>
      <c r="B112" s="27"/>
    </row>
    <row r="113" ht="15">
      <c r="A113" s="17" t="s">
        <v>487</v>
      </c>
    </row>
    <row r="114" spans="1:2" ht="15">
      <c r="A114" s="15" t="s">
        <v>513</v>
      </c>
      <c r="B114" s="16" t="s">
        <v>488</v>
      </c>
    </row>
    <row r="115" spans="1:8" ht="15">
      <c r="A115" s="15" t="s">
        <v>147</v>
      </c>
      <c r="B115" s="16" t="s">
        <v>489</v>
      </c>
      <c r="F115" s="291">
        <v>0</v>
      </c>
      <c r="G115" s="291"/>
      <c r="H115" s="29" t="s">
        <v>167</v>
      </c>
    </row>
    <row r="116" spans="1:2" ht="15">
      <c r="A116" s="15" t="s">
        <v>147</v>
      </c>
      <c r="B116" s="16" t="s">
        <v>168</v>
      </c>
    </row>
    <row r="117" spans="1:2" ht="15">
      <c r="A117" s="15" t="s">
        <v>147</v>
      </c>
      <c r="B117" s="16" t="s">
        <v>169</v>
      </c>
    </row>
    <row r="118" ht="15">
      <c r="D118" s="16" t="s">
        <v>490</v>
      </c>
    </row>
    <row r="119" spans="4:8" ht="15">
      <c r="D119" s="15" t="s">
        <v>148</v>
      </c>
      <c r="E119" s="16" t="s">
        <v>170</v>
      </c>
      <c r="G119" s="15" t="s">
        <v>148</v>
      </c>
      <c r="H119" s="16" t="s">
        <v>171</v>
      </c>
    </row>
    <row r="120" spans="1:8" ht="15">
      <c r="A120" s="15" t="s">
        <v>147</v>
      </c>
      <c r="B120" s="1" t="s">
        <v>257</v>
      </c>
      <c r="D120" s="15"/>
      <c r="E120" s="16"/>
      <c r="G120" s="15"/>
      <c r="H120" s="16"/>
    </row>
    <row r="121" ht="7.5" customHeight="1">
      <c r="A121" s="18"/>
    </row>
    <row r="122" spans="1:2" ht="15">
      <c r="A122" s="17" t="s">
        <v>137</v>
      </c>
      <c r="B122" s="30"/>
    </row>
    <row r="123" spans="2:10" ht="15">
      <c r="B123" s="31" t="s">
        <v>38</v>
      </c>
      <c r="C123" s="207"/>
      <c r="D123" s="6"/>
      <c r="E123" s="6"/>
      <c r="F123" s="6"/>
      <c r="G123" s="6"/>
      <c r="H123" s="6"/>
      <c r="I123" s="6"/>
      <c r="J123" s="7"/>
    </row>
    <row r="124" spans="2:10" ht="15">
      <c r="B124" s="31" t="s">
        <v>172</v>
      </c>
      <c r="C124" s="208"/>
      <c r="D124" s="33" t="s">
        <v>37</v>
      </c>
      <c r="E124" s="210"/>
      <c r="F124" s="6"/>
      <c r="G124" s="6"/>
      <c r="H124" s="6"/>
      <c r="I124" s="6"/>
      <c r="J124" s="7"/>
    </row>
    <row r="125" spans="2:10" ht="15">
      <c r="B125" s="31" t="s">
        <v>173</v>
      </c>
      <c r="C125" s="208"/>
      <c r="D125" s="32" t="s">
        <v>174</v>
      </c>
      <c r="E125" s="209"/>
      <c r="F125" s="36"/>
      <c r="G125" s="48"/>
      <c r="H125" s="37" t="s">
        <v>175</v>
      </c>
      <c r="I125" s="209"/>
      <c r="J125" s="48"/>
    </row>
    <row r="126" ht="6.75" customHeight="1">
      <c r="A126" s="18"/>
    </row>
    <row r="127" ht="15">
      <c r="A127" s="17" t="s">
        <v>76</v>
      </c>
    </row>
    <row r="131" ht="15">
      <c r="A131" s="18"/>
    </row>
    <row r="132" ht="15">
      <c r="A132" s="18"/>
    </row>
    <row r="133" ht="7.5" customHeight="1">
      <c r="A133" s="18"/>
    </row>
    <row r="134" ht="15">
      <c r="A134" s="17" t="s">
        <v>491</v>
      </c>
    </row>
    <row r="135" ht="15">
      <c r="A135" s="16" t="s">
        <v>127</v>
      </c>
    </row>
    <row r="138" ht="15">
      <c r="A138" s="18"/>
    </row>
    <row r="139" ht="15">
      <c r="A139" s="18"/>
    </row>
    <row r="140" ht="15">
      <c r="A140" s="18"/>
    </row>
    <row r="141" ht="9" customHeight="1">
      <c r="A141" s="18"/>
    </row>
    <row r="142" ht="15">
      <c r="A142" s="17" t="s">
        <v>77</v>
      </c>
    </row>
    <row r="143" ht="15">
      <c r="A143" s="16" t="s">
        <v>492</v>
      </c>
    </row>
    <row r="144" ht="15">
      <c r="A144" s="18"/>
    </row>
    <row r="147" ht="15.75">
      <c r="A147" s="1" t="s">
        <v>326</v>
      </c>
    </row>
    <row r="148" spans="1:4" s="277" customFormat="1" ht="31.5" customHeight="1">
      <c r="A148" s="277" t="s">
        <v>310</v>
      </c>
      <c r="D148" s="277" t="s">
        <v>311</v>
      </c>
    </row>
    <row r="149" spans="1:4" ht="15">
      <c r="A149" s="1">
        <v>0</v>
      </c>
      <c r="D149" s="1">
        <v>0</v>
      </c>
    </row>
    <row r="150" spans="1:11" ht="18">
      <c r="A150" s="12" t="s">
        <v>177</v>
      </c>
      <c r="B150" s="26"/>
      <c r="K150" s="160" t="s">
        <v>461</v>
      </c>
    </row>
    <row r="151" spans="1:11" ht="12.75" customHeight="1">
      <c r="A151" s="1" t="s">
        <v>493</v>
      </c>
      <c r="B151" s="34"/>
      <c r="K151" s="169" t="s">
        <v>462</v>
      </c>
    </row>
    <row r="152" spans="1:2" ht="12.75" customHeight="1">
      <c r="A152" s="1" t="s">
        <v>494</v>
      </c>
      <c r="B152" s="34"/>
    </row>
    <row r="153" spans="1:2" ht="12.75" customHeight="1">
      <c r="A153" s="1" t="s">
        <v>178</v>
      </c>
      <c r="B153" s="34"/>
    </row>
    <row r="154" spans="1:7" ht="12.75" customHeight="1">
      <c r="A154" s="285" t="s">
        <v>496</v>
      </c>
      <c r="B154" s="285"/>
      <c r="C154" s="285"/>
      <c r="D154" s="285"/>
      <c r="E154" s="285"/>
      <c r="F154" s="285"/>
      <c r="G154" s="285"/>
    </row>
    <row r="155" spans="1:10" ht="15">
      <c r="A155" s="35" t="s">
        <v>179</v>
      </c>
      <c r="B155" s="36"/>
      <c r="C155" s="36"/>
      <c r="D155" s="36"/>
      <c r="E155" s="36"/>
      <c r="F155" s="37" t="s">
        <v>180</v>
      </c>
      <c r="G155" s="36"/>
      <c r="H155" s="36"/>
      <c r="I155" s="36"/>
      <c r="J155" s="36"/>
    </row>
    <row r="156" spans="1:11" ht="15.75">
      <c r="A156" s="14" t="s">
        <v>181</v>
      </c>
      <c r="F156" s="38" t="s">
        <v>509</v>
      </c>
      <c r="G156" s="39"/>
      <c r="H156" s="39"/>
      <c r="K156" s="160" t="s">
        <v>463</v>
      </c>
    </row>
    <row r="157" spans="1:11" ht="15.75">
      <c r="A157" s="21" t="s">
        <v>182</v>
      </c>
      <c r="F157" s="40" t="s">
        <v>510</v>
      </c>
      <c r="G157" s="39"/>
      <c r="H157" s="39"/>
      <c r="K157" s="169" t="s">
        <v>464</v>
      </c>
    </row>
    <row r="158" spans="1:11" ht="15.75">
      <c r="A158" s="21" t="s">
        <v>83</v>
      </c>
      <c r="F158" s="40" t="s">
        <v>199</v>
      </c>
      <c r="G158" s="39"/>
      <c r="H158" s="39"/>
      <c r="K158" s="11" t="s">
        <v>7</v>
      </c>
    </row>
    <row r="159" spans="1:11" ht="15.75">
      <c r="A159" s="21" t="s">
        <v>84</v>
      </c>
      <c r="F159" s="41" t="s">
        <v>200</v>
      </c>
      <c r="G159" s="39"/>
      <c r="H159" s="39"/>
      <c r="I159" s="291">
        <v>2000</v>
      </c>
      <c r="J159" s="291"/>
      <c r="K159" s="169" t="s">
        <v>8</v>
      </c>
    </row>
    <row r="160" spans="1:11" ht="15.75">
      <c r="A160" s="21" t="s">
        <v>85</v>
      </c>
      <c r="D160" s="291">
        <v>73</v>
      </c>
      <c r="E160" s="327"/>
      <c r="F160" s="41" t="s">
        <v>201</v>
      </c>
      <c r="G160" s="39"/>
      <c r="H160" s="39"/>
      <c r="I160" s="291">
        <v>1000</v>
      </c>
      <c r="J160" s="291"/>
      <c r="K160" s="11" t="s">
        <v>457</v>
      </c>
    </row>
    <row r="161" spans="1:8" ht="6.75" customHeight="1">
      <c r="A161" s="21"/>
      <c r="D161" s="42"/>
      <c r="E161" s="42"/>
      <c r="F161" s="43"/>
      <c r="G161" s="39"/>
      <c r="H161" s="39"/>
    </row>
    <row r="162" spans="1:11" ht="15">
      <c r="A162" s="14" t="s">
        <v>183</v>
      </c>
      <c r="F162" s="38" t="s">
        <v>308</v>
      </c>
      <c r="G162" s="39"/>
      <c r="H162" s="39"/>
      <c r="I162" s="291">
        <v>0</v>
      </c>
      <c r="J162" s="291"/>
      <c r="K162" s="11"/>
    </row>
    <row r="163" spans="1:5" ht="15.75">
      <c r="A163" s="21" t="s">
        <v>184</v>
      </c>
      <c r="D163" s="39"/>
      <c r="E163" s="44"/>
    </row>
    <row r="164" spans="1:8" ht="15.75">
      <c r="A164" s="21" t="s">
        <v>86</v>
      </c>
      <c r="D164" s="39"/>
      <c r="E164" s="44"/>
      <c r="F164" s="39" t="s">
        <v>114</v>
      </c>
      <c r="H164" s="45"/>
    </row>
    <row r="165" spans="1:11" ht="15.75" customHeight="1">
      <c r="A165" s="21" t="s">
        <v>87</v>
      </c>
      <c r="D165" s="39"/>
      <c r="E165" s="44"/>
      <c r="F165" s="172" t="s">
        <v>147</v>
      </c>
      <c r="G165" s="39" t="s">
        <v>109</v>
      </c>
      <c r="I165" s="15"/>
      <c r="K165" s="11" t="s">
        <v>9</v>
      </c>
    </row>
    <row r="166" spans="1:9" ht="15.75" customHeight="1">
      <c r="A166" s="21" t="s">
        <v>89</v>
      </c>
      <c r="D166" s="39"/>
      <c r="E166" s="44"/>
      <c r="F166" s="172" t="s">
        <v>147</v>
      </c>
      <c r="G166" s="39" t="s">
        <v>110</v>
      </c>
      <c r="I166" s="15"/>
    </row>
    <row r="167" spans="1:9" ht="15.75" customHeight="1">
      <c r="A167" s="21" t="s">
        <v>88</v>
      </c>
      <c r="D167" s="291">
        <v>0</v>
      </c>
      <c r="E167" s="291"/>
      <c r="F167" s="172" t="s">
        <v>147</v>
      </c>
      <c r="G167" s="39" t="s">
        <v>111</v>
      </c>
      <c r="H167" s="39"/>
      <c r="I167" s="15"/>
    </row>
    <row r="168" spans="6:8" ht="6.75" customHeight="1">
      <c r="F168" s="43"/>
      <c r="G168" s="39"/>
      <c r="H168" s="39"/>
    </row>
    <row r="169" spans="1:8" ht="15">
      <c r="A169" s="14" t="s">
        <v>186</v>
      </c>
      <c r="F169" s="43"/>
      <c r="G169" s="39"/>
      <c r="H169" s="39"/>
    </row>
    <row r="170" spans="1:8" ht="15.75">
      <c r="A170" s="21" t="s">
        <v>185</v>
      </c>
      <c r="D170" s="291">
        <v>0</v>
      </c>
      <c r="E170" s="327"/>
      <c r="F170" s="43"/>
      <c r="G170" s="39"/>
      <c r="H170" s="39"/>
    </row>
    <row r="171" spans="1:8" ht="5.25" customHeight="1">
      <c r="A171" s="14"/>
      <c r="F171" s="43"/>
      <c r="G171" s="39"/>
      <c r="H171" s="39"/>
    </row>
    <row r="172" spans="1:8" ht="15">
      <c r="A172" s="14" t="s">
        <v>187</v>
      </c>
      <c r="F172" s="43"/>
      <c r="G172" s="39"/>
      <c r="H172" s="39"/>
    </row>
    <row r="173" spans="1:8" ht="15">
      <c r="A173" s="29" t="s">
        <v>188</v>
      </c>
      <c r="D173" s="291">
        <v>0</v>
      </c>
      <c r="E173" s="291"/>
      <c r="H173" s="39"/>
    </row>
    <row r="174" spans="1:8" ht="15">
      <c r="A174" s="46" t="s">
        <v>90</v>
      </c>
      <c r="D174" s="291">
        <v>0</v>
      </c>
      <c r="E174" s="291"/>
      <c r="H174" s="39"/>
    </row>
    <row r="175" spans="1:8" ht="15">
      <c r="A175" s="29" t="s">
        <v>91</v>
      </c>
      <c r="D175" s="291">
        <v>0</v>
      </c>
      <c r="E175" s="291"/>
      <c r="H175" s="39"/>
    </row>
    <row r="176" spans="1:8" ht="15">
      <c r="A176" s="29" t="s">
        <v>189</v>
      </c>
      <c r="H176" s="39"/>
    </row>
    <row r="177" spans="2:8" ht="15">
      <c r="B177" s="1" t="s">
        <v>190</v>
      </c>
      <c r="D177" s="291">
        <v>0</v>
      </c>
      <c r="E177" s="291"/>
      <c r="H177" s="39"/>
    </row>
    <row r="178" spans="1:8" ht="15">
      <c r="A178" s="29" t="s">
        <v>92</v>
      </c>
      <c r="D178" s="291">
        <v>2000</v>
      </c>
      <c r="E178" s="291"/>
      <c r="H178" s="39"/>
    </row>
    <row r="179" spans="1:8" ht="15">
      <c r="A179" s="29" t="s">
        <v>93</v>
      </c>
      <c r="D179" s="291">
        <v>0</v>
      </c>
      <c r="E179" s="291"/>
      <c r="H179" s="39"/>
    </row>
    <row r="180" spans="1:8" ht="15">
      <c r="A180" s="29" t="s">
        <v>94</v>
      </c>
      <c r="D180" s="291">
        <v>1000</v>
      </c>
      <c r="E180" s="291"/>
      <c r="H180" s="39"/>
    </row>
    <row r="181" spans="1:8" ht="15">
      <c r="A181" s="29" t="s">
        <v>95</v>
      </c>
      <c r="D181" s="291">
        <v>0</v>
      </c>
      <c r="E181" s="291"/>
      <c r="H181" s="39"/>
    </row>
    <row r="182" spans="1:8" ht="15">
      <c r="A182" s="29" t="s">
        <v>96</v>
      </c>
      <c r="D182" s="291">
        <v>0</v>
      </c>
      <c r="E182" s="291"/>
      <c r="H182" s="39"/>
    </row>
    <row r="183" spans="6:8" ht="7.5" customHeight="1">
      <c r="F183" s="43"/>
      <c r="G183" s="39"/>
      <c r="H183" s="39"/>
    </row>
    <row r="184" spans="1:10" ht="15">
      <c r="A184" s="14" t="s">
        <v>191</v>
      </c>
      <c r="D184" s="292">
        <f>D160+D167+D170+D173+D174+D175+D177+D178+D179+D180+D181+D182</f>
        <v>3073</v>
      </c>
      <c r="E184" s="293"/>
      <c r="F184" s="38" t="s">
        <v>202</v>
      </c>
      <c r="G184" s="39"/>
      <c r="H184" s="39"/>
      <c r="I184" s="292">
        <f>I159+I160+I162</f>
        <v>3000</v>
      </c>
      <c r="J184" s="292"/>
    </row>
    <row r="185" spans="1:8" ht="6" customHeight="1">
      <c r="A185" s="14"/>
      <c r="F185" s="43"/>
      <c r="G185" s="39"/>
      <c r="H185" s="39"/>
    </row>
    <row r="186" spans="1:8" ht="15">
      <c r="A186" s="14" t="s">
        <v>192</v>
      </c>
      <c r="F186" s="38" t="s">
        <v>112</v>
      </c>
      <c r="G186" s="39"/>
      <c r="H186" s="39"/>
    </row>
    <row r="187" spans="1:8" ht="15.75">
      <c r="A187" s="29" t="s">
        <v>193</v>
      </c>
      <c r="D187" s="291">
        <v>0</v>
      </c>
      <c r="E187" s="327"/>
      <c r="F187" s="40" t="s">
        <v>203</v>
      </c>
      <c r="G187" s="39"/>
      <c r="H187" s="39"/>
    </row>
    <row r="188" spans="1:10" ht="15">
      <c r="A188" s="29" t="s">
        <v>194</v>
      </c>
      <c r="D188" s="291">
        <v>0</v>
      </c>
      <c r="E188" s="327"/>
      <c r="F188" s="41" t="s">
        <v>204</v>
      </c>
      <c r="G188" s="39"/>
      <c r="H188" s="39"/>
      <c r="I188" s="291">
        <v>0</v>
      </c>
      <c r="J188" s="291"/>
    </row>
    <row r="189" spans="1:10" ht="15">
      <c r="A189" s="29"/>
      <c r="F189" s="41" t="s">
        <v>205</v>
      </c>
      <c r="G189" s="39"/>
      <c r="H189" s="39"/>
      <c r="I189" s="291">
        <v>0</v>
      </c>
      <c r="J189" s="291"/>
    </row>
    <row r="190" spans="6:8" ht="6.75" customHeight="1">
      <c r="F190" s="43"/>
      <c r="G190" s="39"/>
      <c r="H190" s="39"/>
    </row>
    <row r="191" spans="1:8" ht="15">
      <c r="A191" s="14" t="s">
        <v>195</v>
      </c>
      <c r="D191" s="292">
        <v>3000</v>
      </c>
      <c r="E191" s="293"/>
      <c r="F191" s="38" t="s">
        <v>113</v>
      </c>
      <c r="G191" s="39"/>
      <c r="H191" s="39"/>
    </row>
    <row r="192" spans="6:10" ht="15">
      <c r="F192" s="41" t="s">
        <v>204</v>
      </c>
      <c r="G192" s="39"/>
      <c r="H192" s="39"/>
      <c r="I192" s="291">
        <v>0</v>
      </c>
      <c r="J192" s="291"/>
    </row>
    <row r="193" spans="6:10" ht="15">
      <c r="F193" s="41" t="s">
        <v>205</v>
      </c>
      <c r="G193" s="39"/>
      <c r="H193" s="39"/>
      <c r="I193" s="291">
        <v>0</v>
      </c>
      <c r="J193" s="291"/>
    </row>
    <row r="194" spans="6:8" ht="6" customHeight="1">
      <c r="F194" s="43"/>
      <c r="G194" s="39"/>
      <c r="H194" s="39"/>
    </row>
    <row r="195" spans="1:6" ht="15.75">
      <c r="A195" s="14" t="s">
        <v>316</v>
      </c>
      <c r="F195" s="43"/>
    </row>
    <row r="196" spans="1:8" ht="15.75">
      <c r="A196" s="21" t="s">
        <v>196</v>
      </c>
      <c r="D196" s="291">
        <v>0</v>
      </c>
      <c r="E196" s="291"/>
      <c r="F196" s="43"/>
      <c r="G196" s="39"/>
      <c r="H196" s="39"/>
    </row>
    <row r="197" spans="6:8" ht="6" customHeight="1">
      <c r="F197" s="43"/>
      <c r="G197" s="39"/>
      <c r="H197" s="39"/>
    </row>
    <row r="198" spans="1:10" ht="15">
      <c r="A198" s="14" t="s">
        <v>197</v>
      </c>
      <c r="D198" s="292">
        <f>D187+D188+D191+D196</f>
        <v>3000</v>
      </c>
      <c r="E198" s="293"/>
      <c r="F198" s="38" t="s">
        <v>206</v>
      </c>
      <c r="G198" s="39"/>
      <c r="H198" s="39"/>
      <c r="I198" s="292">
        <f>I188+I189+I192+I193</f>
        <v>0</v>
      </c>
      <c r="J198" s="292"/>
    </row>
    <row r="199" spans="6:8" ht="7.5" customHeight="1">
      <c r="F199" s="43"/>
      <c r="G199" s="39"/>
      <c r="H199" s="39"/>
    </row>
    <row r="200" spans="6:8" ht="9" customHeight="1">
      <c r="F200" s="43"/>
      <c r="G200" s="39"/>
      <c r="H200" s="39"/>
    </row>
    <row r="201" spans="1:10" ht="15">
      <c r="A201" s="14" t="s">
        <v>198</v>
      </c>
      <c r="D201" s="292">
        <f>D184+D198</f>
        <v>6073</v>
      </c>
      <c r="E201" s="293"/>
      <c r="F201" s="38" t="s">
        <v>198</v>
      </c>
      <c r="G201" s="39"/>
      <c r="H201" s="39"/>
      <c r="I201" s="292">
        <f>I184+I198</f>
        <v>3000</v>
      </c>
      <c r="J201" s="292"/>
    </row>
    <row r="202" ht="33.75" customHeight="1"/>
    <row r="203" ht="19.5" customHeight="1">
      <c r="A203" s="26" t="s">
        <v>207</v>
      </c>
    </row>
    <row r="204" ht="18.75" customHeight="1">
      <c r="A204" s="17" t="s">
        <v>115</v>
      </c>
    </row>
    <row r="205" ht="6.75" customHeight="1">
      <c r="A205" s="17"/>
    </row>
    <row r="206" spans="1:10" ht="15">
      <c r="A206" s="15"/>
      <c r="B206" s="291">
        <v>0</v>
      </c>
      <c r="C206" s="291"/>
      <c r="D206" s="5"/>
      <c r="E206" s="6"/>
      <c r="F206" s="6"/>
      <c r="G206" s="6"/>
      <c r="H206" s="6"/>
      <c r="I206" s="6"/>
      <c r="J206" s="7"/>
    </row>
    <row r="207" spans="1:10" ht="15">
      <c r="A207" s="15"/>
      <c r="B207" s="291">
        <v>0</v>
      </c>
      <c r="C207" s="291"/>
      <c r="D207" s="5"/>
      <c r="E207" s="6"/>
      <c r="F207" s="6"/>
      <c r="G207" s="6"/>
      <c r="H207" s="6"/>
      <c r="I207" s="6"/>
      <c r="J207" s="7"/>
    </row>
    <row r="208" spans="1:10" ht="15">
      <c r="A208" s="15"/>
      <c r="B208" s="291">
        <v>0</v>
      </c>
      <c r="C208" s="291"/>
      <c r="D208" s="5"/>
      <c r="E208" s="6"/>
      <c r="F208" s="6"/>
      <c r="G208" s="6"/>
      <c r="H208" s="6"/>
      <c r="I208" s="6"/>
      <c r="J208" s="7"/>
    </row>
    <row r="209" spans="1:10" ht="8.25" customHeight="1">
      <c r="A209" s="15"/>
      <c r="B209" s="42"/>
      <c r="C209" s="42"/>
      <c r="D209" s="39"/>
      <c r="E209" s="39"/>
      <c r="F209" s="39"/>
      <c r="G209" s="39"/>
      <c r="H209" s="39"/>
      <c r="I209" s="39"/>
      <c r="J209" s="39"/>
    </row>
    <row r="210" ht="15">
      <c r="A210" s="14" t="s">
        <v>208</v>
      </c>
    </row>
    <row r="211" spans="1:10" ht="15">
      <c r="A211" s="15"/>
      <c r="B211" s="291">
        <v>1000</v>
      </c>
      <c r="C211" s="291"/>
      <c r="D211" s="5" t="s">
        <v>514</v>
      </c>
      <c r="E211" s="6"/>
      <c r="F211" s="6"/>
      <c r="G211" s="6"/>
      <c r="H211" s="6"/>
      <c r="I211" s="6"/>
      <c r="J211" s="7"/>
    </row>
    <row r="212" spans="1:10" ht="15">
      <c r="A212" s="15"/>
      <c r="B212" s="291">
        <v>0</v>
      </c>
      <c r="C212" s="291"/>
      <c r="D212" s="5"/>
      <c r="E212" s="6"/>
      <c r="F212" s="6"/>
      <c r="G212" s="6"/>
      <c r="H212" s="6"/>
      <c r="I212" s="6"/>
      <c r="J212" s="7"/>
    </row>
    <row r="213" spans="1:10" ht="15">
      <c r="A213" s="15"/>
      <c r="B213" s="291">
        <v>0</v>
      </c>
      <c r="C213" s="291"/>
      <c r="D213" s="5"/>
      <c r="E213" s="6"/>
      <c r="F213" s="6"/>
      <c r="G213" s="6"/>
      <c r="H213" s="6"/>
      <c r="I213" s="6"/>
      <c r="J213" s="7"/>
    </row>
    <row r="214" spans="1:10" ht="9" customHeight="1">
      <c r="A214" s="15"/>
      <c r="B214" s="42"/>
      <c r="C214" s="42"/>
      <c r="D214" s="39"/>
      <c r="E214" s="39"/>
      <c r="F214" s="39"/>
      <c r="G214" s="39"/>
      <c r="H214" s="39"/>
      <c r="I214" s="39"/>
      <c r="J214" s="39"/>
    </row>
    <row r="215" ht="15">
      <c r="A215" s="14" t="s">
        <v>209</v>
      </c>
    </row>
    <row r="216" spans="1:10" ht="15">
      <c r="A216" s="15"/>
      <c r="B216" s="291">
        <v>0</v>
      </c>
      <c r="C216" s="291"/>
      <c r="D216" s="5"/>
      <c r="E216" s="6"/>
      <c r="F216" s="6"/>
      <c r="G216" s="6"/>
      <c r="H216" s="6"/>
      <c r="I216" s="6"/>
      <c r="J216" s="7"/>
    </row>
    <row r="217" spans="1:10" ht="15">
      <c r="A217" s="15"/>
      <c r="B217" s="291">
        <v>0</v>
      </c>
      <c r="C217" s="291"/>
      <c r="D217" s="5"/>
      <c r="E217" s="6"/>
      <c r="F217" s="6"/>
      <c r="G217" s="6"/>
      <c r="H217" s="6"/>
      <c r="I217" s="6"/>
      <c r="J217" s="7"/>
    </row>
    <row r="218" spans="1:10" ht="15">
      <c r="A218" s="15"/>
      <c r="B218" s="291">
        <v>0</v>
      </c>
      <c r="C218" s="291"/>
      <c r="D218" s="5"/>
      <c r="E218" s="6"/>
      <c r="F218" s="6"/>
      <c r="G218" s="6"/>
      <c r="H218" s="6"/>
      <c r="I218" s="6"/>
      <c r="J218" s="7"/>
    </row>
    <row r="219" spans="1:10" ht="7.5" customHeight="1">
      <c r="A219" s="15"/>
      <c r="B219" s="42"/>
      <c r="C219" s="42"/>
      <c r="D219" s="39"/>
      <c r="E219" s="39"/>
      <c r="F219" s="39"/>
      <c r="G219" s="39"/>
      <c r="H219" s="39"/>
      <c r="I219" s="39"/>
      <c r="J219" s="39"/>
    </row>
    <row r="220" ht="15.75">
      <c r="A220" s="17" t="s">
        <v>138</v>
      </c>
    </row>
    <row r="221" ht="15.75">
      <c r="B221" s="19" t="s">
        <v>140</v>
      </c>
    </row>
    <row r="222" ht="15.75">
      <c r="B222" s="19" t="s">
        <v>139</v>
      </c>
    </row>
    <row r="223" spans="1:2" ht="15.75">
      <c r="A223" s="16"/>
      <c r="B223" s="21" t="s">
        <v>309</v>
      </c>
    </row>
    <row r="224" spans="1:10" ht="15">
      <c r="A224" s="15"/>
      <c r="B224" s="327">
        <v>73</v>
      </c>
      <c r="C224" s="331"/>
      <c r="D224" s="5" t="s">
        <v>331</v>
      </c>
      <c r="E224" s="6"/>
      <c r="F224" s="6"/>
      <c r="G224" s="6"/>
      <c r="H224" s="6"/>
      <c r="I224" s="6"/>
      <c r="J224" s="7"/>
    </row>
    <row r="225" spans="1:10" ht="15">
      <c r="A225" s="15"/>
      <c r="B225" s="327">
        <v>0</v>
      </c>
      <c r="C225" s="331"/>
      <c r="D225" s="5" t="s">
        <v>333</v>
      </c>
      <c r="E225" s="6"/>
      <c r="F225" s="6"/>
      <c r="G225" s="6"/>
      <c r="H225" s="6"/>
      <c r="I225" s="6"/>
      <c r="J225" s="7"/>
    </row>
    <row r="226" spans="1:10" ht="15">
      <c r="A226" s="15"/>
      <c r="B226" s="291">
        <v>75</v>
      </c>
      <c r="C226" s="291"/>
      <c r="D226" s="5" t="s">
        <v>334</v>
      </c>
      <c r="E226" s="6"/>
      <c r="F226" s="6"/>
      <c r="G226" s="6"/>
      <c r="H226" s="6"/>
      <c r="I226" s="6"/>
      <c r="J226" s="7"/>
    </row>
    <row r="227" spans="1:10" ht="15">
      <c r="A227" s="15"/>
      <c r="B227" s="291">
        <v>0</v>
      </c>
      <c r="C227" s="291"/>
      <c r="D227" s="5" t="s">
        <v>335</v>
      </c>
      <c r="E227" s="6"/>
      <c r="F227" s="6"/>
      <c r="G227" s="6"/>
      <c r="H227" s="6"/>
      <c r="I227" s="6"/>
      <c r="J227" s="7"/>
    </row>
    <row r="228" spans="1:10" ht="15">
      <c r="A228" s="15"/>
      <c r="B228" s="291">
        <v>0</v>
      </c>
      <c r="C228" s="291"/>
      <c r="D228" s="5" t="s">
        <v>336</v>
      </c>
      <c r="E228" s="6"/>
      <c r="F228" s="6"/>
      <c r="G228" s="6"/>
      <c r="H228" s="6"/>
      <c r="I228" s="6"/>
      <c r="J228" s="7"/>
    </row>
    <row r="229" spans="1:10" ht="15">
      <c r="A229" s="15"/>
      <c r="B229" s="291">
        <v>0</v>
      </c>
      <c r="C229" s="291"/>
      <c r="D229" s="5" t="s">
        <v>337</v>
      </c>
      <c r="E229" s="6"/>
      <c r="F229" s="6"/>
      <c r="G229" s="6"/>
      <c r="H229" s="6"/>
      <c r="I229" s="6"/>
      <c r="J229" s="7"/>
    </row>
    <row r="230" spans="1:10" ht="15">
      <c r="A230" s="15"/>
      <c r="B230" s="291">
        <v>0</v>
      </c>
      <c r="C230" s="291"/>
      <c r="D230" s="5" t="s">
        <v>338</v>
      </c>
      <c r="E230" s="6"/>
      <c r="F230" s="6"/>
      <c r="G230" s="6"/>
      <c r="H230" s="6"/>
      <c r="I230" s="6"/>
      <c r="J230" s="7"/>
    </row>
    <row r="231" spans="1:10" ht="15">
      <c r="A231" s="15"/>
      <c r="B231" s="291">
        <v>20</v>
      </c>
      <c r="C231" s="291"/>
      <c r="D231" s="5" t="s">
        <v>339</v>
      </c>
      <c r="E231" s="6"/>
      <c r="F231" s="6"/>
      <c r="G231" s="6"/>
      <c r="H231" s="6"/>
      <c r="I231" s="6"/>
      <c r="J231" s="7"/>
    </row>
    <row r="232" spans="1:10" ht="15">
      <c r="A232" s="15"/>
      <c r="B232" s="291">
        <v>1000</v>
      </c>
      <c r="C232" s="291"/>
      <c r="D232" s="5" t="s">
        <v>340</v>
      </c>
      <c r="E232" s="6"/>
      <c r="F232" s="6"/>
      <c r="G232" s="6"/>
      <c r="H232" s="6"/>
      <c r="I232" s="6"/>
      <c r="J232" s="7"/>
    </row>
    <row r="233" spans="1:10" ht="15">
      <c r="A233" s="15"/>
      <c r="B233" s="291">
        <v>120</v>
      </c>
      <c r="C233" s="291"/>
      <c r="D233" s="5" t="s">
        <v>342</v>
      </c>
      <c r="E233" s="6"/>
      <c r="F233" s="6"/>
      <c r="G233" s="6"/>
      <c r="H233" s="6"/>
      <c r="I233" s="6"/>
      <c r="J233" s="7"/>
    </row>
    <row r="234" spans="1:10" ht="15">
      <c r="A234" s="15"/>
      <c r="B234" s="291">
        <v>0</v>
      </c>
      <c r="C234" s="291"/>
      <c r="D234" s="47" t="s">
        <v>341</v>
      </c>
      <c r="E234" s="36"/>
      <c r="F234" s="36"/>
      <c r="G234" s="36"/>
      <c r="H234" s="36"/>
      <c r="I234" s="36"/>
      <c r="J234" s="48"/>
    </row>
    <row r="235" spans="1:10" ht="15">
      <c r="A235" s="15"/>
      <c r="B235" s="291">
        <v>0</v>
      </c>
      <c r="C235" s="291"/>
      <c r="D235" s="1" t="s">
        <v>409</v>
      </c>
      <c r="E235" s="36"/>
      <c r="F235" s="36"/>
      <c r="G235" s="36"/>
      <c r="H235" s="36"/>
      <c r="I235" s="36"/>
      <c r="J235" s="48"/>
    </row>
    <row r="236" spans="1:10" ht="15.75" thickBot="1">
      <c r="A236" s="15"/>
      <c r="B236" s="335">
        <v>0</v>
      </c>
      <c r="C236" s="335"/>
      <c r="D236" s="47" t="s">
        <v>413</v>
      </c>
      <c r="E236" s="39"/>
      <c r="F236" s="39"/>
      <c r="G236" s="39"/>
      <c r="H236" s="39"/>
      <c r="I236" s="39"/>
      <c r="J236" s="44"/>
    </row>
    <row r="237" spans="1:10" s="14" customFormat="1" ht="15.75" thickBot="1">
      <c r="A237" s="49"/>
      <c r="B237" s="296">
        <f>SUM(B224:C236)</f>
        <v>1288</v>
      </c>
      <c r="C237" s="297"/>
      <c r="D237" s="124" t="s">
        <v>198</v>
      </c>
      <c r="E237" s="50"/>
      <c r="F237" s="50"/>
      <c r="G237" s="50"/>
      <c r="H237" s="50"/>
      <c r="I237" s="50"/>
      <c r="J237" s="51"/>
    </row>
    <row r="238" ht="8.25" customHeight="1"/>
    <row r="239" spans="1:2" ht="15.75">
      <c r="A239" s="14" t="s">
        <v>321</v>
      </c>
      <c r="B239" s="14"/>
    </row>
    <row r="240" spans="1:4" ht="15.75">
      <c r="A240" s="14"/>
      <c r="B240" s="14"/>
      <c r="D240" s="52" t="s">
        <v>108</v>
      </c>
    </row>
    <row r="241" spans="1:10" ht="15">
      <c r="A241" s="1" t="s">
        <v>210</v>
      </c>
      <c r="B241" s="291">
        <v>0</v>
      </c>
      <c r="C241" s="291"/>
      <c r="D241" s="5"/>
      <c r="E241" s="6"/>
      <c r="F241" s="6"/>
      <c r="G241" s="6"/>
      <c r="H241" s="6"/>
      <c r="I241" s="6"/>
      <c r="J241" s="7"/>
    </row>
    <row r="242" spans="1:10" ht="15">
      <c r="A242" s="1" t="s">
        <v>211</v>
      </c>
      <c r="B242" s="291">
        <v>0</v>
      </c>
      <c r="C242" s="291"/>
      <c r="D242" s="5"/>
      <c r="E242" s="6"/>
      <c r="F242" s="6"/>
      <c r="G242" s="6"/>
      <c r="H242" s="6"/>
      <c r="I242" s="6"/>
      <c r="J242" s="7"/>
    </row>
    <row r="243" spans="1:10" ht="15">
      <c r="A243" s="1" t="s">
        <v>150</v>
      </c>
      <c r="B243" s="291">
        <v>1000</v>
      </c>
      <c r="C243" s="291"/>
      <c r="D243" s="5" t="s">
        <v>514</v>
      </c>
      <c r="E243" s="6"/>
      <c r="F243" s="6"/>
      <c r="G243" s="6"/>
      <c r="H243" s="6"/>
      <c r="I243" s="6"/>
      <c r="J243" s="7"/>
    </row>
    <row r="244" spans="1:10" ht="15">
      <c r="A244" s="1" t="s">
        <v>212</v>
      </c>
      <c r="B244" s="291">
        <v>0</v>
      </c>
      <c r="C244" s="291"/>
      <c r="D244" s="211"/>
      <c r="E244" s="82"/>
      <c r="F244" s="82"/>
      <c r="G244" s="82"/>
      <c r="H244" s="6"/>
      <c r="I244" s="6"/>
      <c r="J244" s="7"/>
    </row>
    <row r="245" spans="2:10" ht="16.5" customHeight="1" thickBot="1">
      <c r="B245" s="42"/>
      <c r="C245" s="42"/>
      <c r="D245" s="39"/>
      <c r="E245" s="39"/>
      <c r="F245" s="39"/>
      <c r="G245" s="39"/>
      <c r="H245" s="39"/>
      <c r="I245" s="39"/>
      <c r="J245" s="39"/>
    </row>
    <row r="246" spans="1:10" ht="15.75" thickBot="1">
      <c r="A246" s="14" t="s">
        <v>70</v>
      </c>
      <c r="B246" s="42"/>
      <c r="C246" s="42"/>
      <c r="D246" s="279"/>
      <c r="E246" s="278" t="s">
        <v>71</v>
      </c>
      <c r="F246" s="39"/>
      <c r="G246" s="39"/>
      <c r="H246" s="39"/>
      <c r="I246" s="39"/>
      <c r="J246" s="39"/>
    </row>
    <row r="247" ht="9.75" customHeight="1">
      <c r="A247" s="18"/>
    </row>
    <row r="248" spans="1:7" ht="14.25" customHeight="1">
      <c r="A248" s="14" t="s">
        <v>129</v>
      </c>
      <c r="B248" s="14"/>
      <c r="G248" s="54" t="s">
        <v>39</v>
      </c>
    </row>
    <row r="249" spans="1:10" ht="14.25" customHeight="1">
      <c r="A249" s="332" t="s">
        <v>213</v>
      </c>
      <c r="B249" s="332"/>
      <c r="C249" s="332" t="s">
        <v>72</v>
      </c>
      <c r="D249" s="332"/>
      <c r="E249" s="55" t="s">
        <v>214</v>
      </c>
      <c r="F249" s="55" t="s">
        <v>215</v>
      </c>
      <c r="G249" s="55" t="s">
        <v>216</v>
      </c>
      <c r="H249" s="298" t="s">
        <v>217</v>
      </c>
      <c r="I249" s="298"/>
      <c r="J249" s="298"/>
    </row>
    <row r="250" spans="1:10" ht="14.25" customHeight="1">
      <c r="A250" s="341"/>
      <c r="B250" s="341"/>
      <c r="C250" s="301"/>
      <c r="D250" s="301"/>
      <c r="E250" s="10"/>
      <c r="F250" s="10"/>
      <c r="G250" s="281">
        <v>0</v>
      </c>
      <c r="H250" s="301"/>
      <c r="I250" s="301"/>
      <c r="J250" s="301"/>
    </row>
    <row r="251" spans="1:10" ht="14.25" customHeight="1">
      <c r="A251" s="282"/>
      <c r="B251" s="282"/>
      <c r="C251" s="283"/>
      <c r="D251" s="283"/>
      <c r="E251" s="10"/>
      <c r="F251" s="10"/>
      <c r="G251" s="281"/>
      <c r="H251" s="283"/>
      <c r="I251" s="283"/>
      <c r="J251" s="283"/>
    </row>
    <row r="252" spans="1:10" ht="14.25" customHeight="1">
      <c r="A252" s="341"/>
      <c r="B252" s="341"/>
      <c r="C252" s="301"/>
      <c r="D252" s="301"/>
      <c r="E252" s="10"/>
      <c r="F252" s="10"/>
      <c r="G252" s="91"/>
      <c r="H252" s="301"/>
      <c r="I252" s="301"/>
      <c r="J252" s="301"/>
    </row>
    <row r="253" spans="1:6" ht="15">
      <c r="A253" s="280" t="s">
        <v>218</v>
      </c>
      <c r="F253" s="14"/>
    </row>
    <row r="254" spans="1:10" ht="30.75" customHeight="1">
      <c r="A254" s="302"/>
      <c r="B254" s="303"/>
      <c r="C254" s="303"/>
      <c r="D254" s="303"/>
      <c r="E254" s="303"/>
      <c r="F254" s="303"/>
      <c r="G254" s="303"/>
      <c r="H254" s="303"/>
      <c r="I254" s="303"/>
      <c r="J254" s="303"/>
    </row>
    <row r="255" spans="1:6" ht="18">
      <c r="A255" s="26" t="s">
        <v>219</v>
      </c>
      <c r="F255" s="14"/>
    </row>
    <row r="256" spans="1:7" ht="14.25" customHeight="1">
      <c r="A256" s="285" t="s">
        <v>495</v>
      </c>
      <c r="B256" s="285"/>
      <c r="C256" s="285"/>
      <c r="D256" s="285"/>
      <c r="E256" s="285"/>
      <c r="F256" s="285"/>
      <c r="G256" s="285"/>
    </row>
    <row r="257" ht="15">
      <c r="A257" s="1" t="s">
        <v>36</v>
      </c>
    </row>
    <row r="258" spans="5:10" s="21" customFormat="1" ht="15">
      <c r="E258" s="299" t="s">
        <v>220</v>
      </c>
      <c r="F258" s="300"/>
      <c r="G258" s="299" t="s">
        <v>221</v>
      </c>
      <c r="H258" s="300"/>
      <c r="I258" s="299" t="s">
        <v>97</v>
      </c>
      <c r="J258" s="300"/>
    </row>
    <row r="259" s="21" customFormat="1" ht="9.75" customHeight="1"/>
    <row r="260" spans="1:11" s="21" customFormat="1" ht="15">
      <c r="A260" s="57" t="s">
        <v>222</v>
      </c>
      <c r="B260" s="58"/>
      <c r="C260" s="58"/>
      <c r="D260" s="58"/>
      <c r="E260" s="295">
        <v>6000</v>
      </c>
      <c r="F260" s="295"/>
      <c r="G260" s="295">
        <v>7200</v>
      </c>
      <c r="H260" s="295"/>
      <c r="I260" s="295">
        <v>12000</v>
      </c>
      <c r="J260" s="295"/>
      <c r="K260" s="205" t="s">
        <v>34</v>
      </c>
    </row>
    <row r="261" spans="1:11" s="21" customFormat="1" ht="15">
      <c r="A261" s="57" t="s">
        <v>223</v>
      </c>
      <c r="B261" s="58"/>
      <c r="C261" s="58"/>
      <c r="D261" s="58"/>
      <c r="E261" s="295">
        <v>1000</v>
      </c>
      <c r="F261" s="295"/>
      <c r="G261" s="295">
        <v>1000</v>
      </c>
      <c r="H261" s="295"/>
      <c r="I261" s="295">
        <v>1000</v>
      </c>
      <c r="J261" s="295"/>
      <c r="K261" s="206" t="s">
        <v>465</v>
      </c>
    </row>
    <row r="262" spans="1:10" s="21" customFormat="1" ht="15">
      <c r="A262" s="59" t="s">
        <v>224</v>
      </c>
      <c r="B262" s="60"/>
      <c r="C262" s="60"/>
      <c r="D262" s="60"/>
      <c r="E262" s="294">
        <f>E260-E261</f>
        <v>5000</v>
      </c>
      <c r="F262" s="294"/>
      <c r="G262" s="294">
        <f>G260-G261</f>
        <v>6200</v>
      </c>
      <c r="H262" s="294"/>
      <c r="I262" s="294">
        <f>I260-I261</f>
        <v>11000</v>
      </c>
      <c r="J262" s="294"/>
    </row>
    <row r="263" spans="1:10" s="21" customFormat="1" ht="7.5" customHeight="1">
      <c r="A263" s="61"/>
      <c r="B263" s="61"/>
      <c r="C263" s="61"/>
      <c r="D263" s="61"/>
      <c r="E263" s="62"/>
      <c r="F263" s="62"/>
      <c r="G263" s="62"/>
      <c r="H263" s="62"/>
      <c r="I263" s="62"/>
      <c r="J263" s="62"/>
    </row>
    <row r="264" spans="1:11" s="21" customFormat="1" ht="15">
      <c r="A264" s="59" t="s">
        <v>225</v>
      </c>
      <c r="B264" s="58"/>
      <c r="C264" s="58"/>
      <c r="D264" s="63"/>
      <c r="K264" s="69" t="s">
        <v>35</v>
      </c>
    </row>
    <row r="265" spans="1:10" s="21" customFormat="1" ht="15">
      <c r="A265" s="57" t="s">
        <v>226</v>
      </c>
      <c r="B265" s="58"/>
      <c r="C265" s="58"/>
      <c r="D265" s="58"/>
      <c r="E265" s="295">
        <v>0</v>
      </c>
      <c r="F265" s="295"/>
      <c r="G265" s="295">
        <v>0</v>
      </c>
      <c r="H265" s="295"/>
      <c r="I265" s="295">
        <v>0</v>
      </c>
      <c r="J265" s="295"/>
    </row>
    <row r="266" spans="1:10" s="21" customFormat="1" ht="15">
      <c r="A266" s="57" t="s">
        <v>227</v>
      </c>
      <c r="B266" s="58"/>
      <c r="C266" s="58"/>
      <c r="D266" s="58"/>
      <c r="E266" s="295">
        <v>500</v>
      </c>
      <c r="F266" s="295"/>
      <c r="G266" s="295">
        <v>500</v>
      </c>
      <c r="H266" s="295"/>
      <c r="I266" s="295">
        <v>500</v>
      </c>
      <c r="J266" s="295"/>
    </row>
    <row r="267" spans="1:10" s="21" customFormat="1" ht="15">
      <c r="A267" s="64" t="s">
        <v>99</v>
      </c>
      <c r="B267" s="65"/>
      <c r="C267" s="65"/>
      <c r="D267" s="65"/>
      <c r="E267" s="304">
        <v>2000</v>
      </c>
      <c r="F267" s="305"/>
      <c r="G267" s="304">
        <v>2000</v>
      </c>
      <c r="H267" s="305"/>
      <c r="I267" s="304">
        <v>2000</v>
      </c>
      <c r="J267" s="305"/>
    </row>
    <row r="268" spans="1:10" s="21" customFormat="1" ht="15">
      <c r="A268" s="66" t="s">
        <v>98</v>
      </c>
      <c r="B268" s="67"/>
      <c r="C268" s="67"/>
      <c r="D268" s="67"/>
      <c r="E268" s="306"/>
      <c r="F268" s="307"/>
      <c r="G268" s="306"/>
      <c r="H268" s="307"/>
      <c r="I268" s="306"/>
      <c r="J268" s="307"/>
    </row>
    <row r="269" spans="1:10" s="21" customFormat="1" ht="15">
      <c r="A269" s="64" t="s">
        <v>101</v>
      </c>
      <c r="B269" s="65"/>
      <c r="C269" s="65"/>
      <c r="D269" s="65"/>
      <c r="E269" s="304">
        <v>500</v>
      </c>
      <c r="F269" s="305"/>
      <c r="G269" s="304">
        <v>500</v>
      </c>
      <c r="H269" s="305"/>
      <c r="I269" s="304">
        <v>500</v>
      </c>
      <c r="J269" s="305"/>
    </row>
    <row r="270" spans="1:10" s="21" customFormat="1" ht="15">
      <c r="A270" s="66" t="s">
        <v>100</v>
      </c>
      <c r="B270" s="67"/>
      <c r="C270" s="67"/>
      <c r="D270" s="68"/>
      <c r="E270" s="306"/>
      <c r="F270" s="307"/>
      <c r="G270" s="306"/>
      <c r="H270" s="307"/>
      <c r="I270" s="306"/>
      <c r="J270" s="307"/>
    </row>
    <row r="271" spans="1:10" s="21" customFormat="1" ht="15">
      <c r="A271" s="57" t="s">
        <v>228</v>
      </c>
      <c r="B271" s="58"/>
      <c r="C271" s="58"/>
      <c r="D271" s="58"/>
      <c r="E271" s="295">
        <v>0</v>
      </c>
      <c r="F271" s="295"/>
      <c r="G271" s="295">
        <v>0</v>
      </c>
      <c r="H271" s="295"/>
      <c r="I271" s="295">
        <v>0</v>
      </c>
      <c r="J271" s="295"/>
    </row>
    <row r="272" spans="1:10" s="21" customFormat="1" ht="15">
      <c r="A272" s="64" t="s">
        <v>103</v>
      </c>
      <c r="B272" s="65"/>
      <c r="C272" s="65"/>
      <c r="D272" s="65"/>
      <c r="E272" s="304">
        <v>0</v>
      </c>
      <c r="F272" s="305"/>
      <c r="G272" s="304">
        <v>0</v>
      </c>
      <c r="H272" s="305"/>
      <c r="I272" s="304">
        <v>0</v>
      </c>
      <c r="J272" s="305"/>
    </row>
    <row r="273" spans="1:10" s="21" customFormat="1" ht="15">
      <c r="A273" s="66" t="s">
        <v>102</v>
      </c>
      <c r="B273" s="67"/>
      <c r="C273" s="67"/>
      <c r="D273" s="67"/>
      <c r="E273" s="306"/>
      <c r="F273" s="307"/>
      <c r="G273" s="306"/>
      <c r="H273" s="307"/>
      <c r="I273" s="306"/>
      <c r="J273" s="307"/>
    </row>
    <row r="274" spans="1:11" s="21" customFormat="1" ht="15">
      <c r="A274" s="57" t="s">
        <v>229</v>
      </c>
      <c r="B274" s="58"/>
      <c r="C274" s="58"/>
      <c r="D274" s="58"/>
      <c r="E274" s="295">
        <v>500</v>
      </c>
      <c r="F274" s="295"/>
      <c r="G274" s="295">
        <v>500</v>
      </c>
      <c r="H274" s="295"/>
      <c r="I274" s="295">
        <v>500</v>
      </c>
      <c r="J274" s="295"/>
      <c r="K274" s="21" t="s">
        <v>515</v>
      </c>
    </row>
    <row r="275" spans="1:11" s="21" customFormat="1" ht="15">
      <c r="A275" s="64" t="s">
        <v>104</v>
      </c>
      <c r="B275" s="65"/>
      <c r="C275" s="65"/>
      <c r="D275" s="65"/>
      <c r="E275" s="308">
        <v>300</v>
      </c>
      <c r="F275" s="308"/>
      <c r="G275" s="308">
        <v>300</v>
      </c>
      <c r="H275" s="308"/>
      <c r="I275" s="308">
        <v>300</v>
      </c>
      <c r="J275" s="330"/>
      <c r="K275" s="220" t="s">
        <v>28</v>
      </c>
    </row>
    <row r="276" spans="1:11" s="21" customFormat="1" ht="15">
      <c r="A276" s="203"/>
      <c r="B276" s="67"/>
      <c r="C276" s="67"/>
      <c r="D276" s="67"/>
      <c r="E276" s="308"/>
      <c r="F276" s="308"/>
      <c r="G276" s="308"/>
      <c r="H276" s="308"/>
      <c r="I276" s="308"/>
      <c r="J276" s="330"/>
      <c r="K276" s="221" t="s">
        <v>44</v>
      </c>
    </row>
    <row r="277" spans="1:11" s="21" customFormat="1" ht="15">
      <c r="A277" s="57" t="s">
        <v>230</v>
      </c>
      <c r="B277" s="58"/>
      <c r="C277" s="58"/>
      <c r="D277" s="58"/>
      <c r="E277" s="328">
        <v>1000</v>
      </c>
      <c r="F277" s="328"/>
      <c r="G277" s="328">
        <v>1000</v>
      </c>
      <c r="H277" s="328"/>
      <c r="I277" s="328">
        <v>1000</v>
      </c>
      <c r="J277" s="329"/>
      <c r="K277" s="222" t="s">
        <v>458</v>
      </c>
    </row>
    <row r="278" spans="1:11" s="21" customFormat="1" ht="15.75">
      <c r="A278" s="57" t="s">
        <v>231</v>
      </c>
      <c r="B278" s="58"/>
      <c r="C278" s="58"/>
      <c r="D278" s="58"/>
      <c r="E278" s="295">
        <v>0</v>
      </c>
      <c r="F278" s="295"/>
      <c r="G278" s="295">
        <v>0</v>
      </c>
      <c r="H278" s="295"/>
      <c r="I278" s="295">
        <v>0</v>
      </c>
      <c r="J278" s="295"/>
      <c r="K278" s="286" t="s">
        <v>508</v>
      </c>
    </row>
    <row r="279" spans="1:10" s="21" customFormat="1" ht="15">
      <c r="A279" s="59" t="s">
        <v>232</v>
      </c>
      <c r="B279" s="60"/>
      <c r="C279" s="60"/>
      <c r="D279" s="60"/>
      <c r="E279" s="294">
        <f>E265+E266+E267+E269+E271+E272+E274+E275+E277+E278</f>
        <v>4800</v>
      </c>
      <c r="F279" s="294"/>
      <c r="G279" s="294">
        <f>G265+G266+G267+G269+G271+G272+G274+G275+G277+G278</f>
        <v>4800</v>
      </c>
      <c r="H279" s="294"/>
      <c r="I279" s="294">
        <f>I265+I266+I267+I269+I271+I272+I274+I275+I277+I278</f>
        <v>4800</v>
      </c>
      <c r="J279" s="294"/>
    </row>
    <row r="280" spans="1:10" s="21" customFormat="1" ht="9.75" customHeight="1">
      <c r="A280" s="61"/>
      <c r="B280" s="61"/>
      <c r="C280" s="61"/>
      <c r="D280" s="61"/>
      <c r="E280" s="62"/>
      <c r="F280" s="62"/>
      <c r="G280" s="62"/>
      <c r="H280" s="62"/>
      <c r="I280" s="62"/>
      <c r="J280" s="62"/>
    </row>
    <row r="281" spans="1:10" s="21" customFormat="1" ht="15">
      <c r="A281" s="59" t="s">
        <v>233</v>
      </c>
      <c r="B281" s="60"/>
      <c r="C281" s="60"/>
      <c r="D281" s="60"/>
      <c r="E281" s="294">
        <f>E262-E279</f>
        <v>200</v>
      </c>
      <c r="F281" s="294"/>
      <c r="G281" s="294">
        <f>G262-G279</f>
        <v>1400</v>
      </c>
      <c r="H281" s="294"/>
      <c r="I281" s="294">
        <f>I262-I279</f>
        <v>6200</v>
      </c>
      <c r="J281" s="294"/>
    </row>
    <row r="282" spans="1:11" s="21" customFormat="1" ht="15">
      <c r="A282" s="57" t="s">
        <v>234</v>
      </c>
      <c r="B282" s="58"/>
      <c r="C282" s="58"/>
      <c r="D282" s="58"/>
      <c r="E282" s="295">
        <v>0</v>
      </c>
      <c r="F282" s="295"/>
      <c r="G282" s="295">
        <v>0</v>
      </c>
      <c r="H282" s="295"/>
      <c r="I282" s="295">
        <v>0</v>
      </c>
      <c r="J282" s="295"/>
      <c r="K282" s="69" t="s">
        <v>410</v>
      </c>
    </row>
    <row r="283" spans="1:10" s="21" customFormat="1" ht="9.75" customHeight="1">
      <c r="A283" s="53"/>
      <c r="B283" s="53"/>
      <c r="C283" s="53"/>
      <c r="D283" s="53"/>
      <c r="E283" s="70"/>
      <c r="F283" s="70"/>
      <c r="G283" s="70"/>
      <c r="H283" s="70"/>
      <c r="I283" s="70"/>
      <c r="J283" s="70"/>
    </row>
    <row r="284" spans="1:10" s="21" customFormat="1" ht="15">
      <c r="A284" s="59" t="s">
        <v>235</v>
      </c>
      <c r="B284" s="60"/>
      <c r="C284" s="60"/>
      <c r="D284" s="60"/>
      <c r="E284" s="294">
        <f>E281-E282</f>
        <v>200</v>
      </c>
      <c r="F284" s="294"/>
      <c r="G284" s="294">
        <f>G281-G282</f>
        <v>1400</v>
      </c>
      <c r="H284" s="294"/>
      <c r="I284" s="294">
        <f>I281-I282</f>
        <v>6200</v>
      </c>
      <c r="J284" s="294"/>
    </row>
    <row r="285" spans="1:11" s="21" customFormat="1" ht="15">
      <c r="A285" s="57" t="s">
        <v>236</v>
      </c>
      <c r="B285" s="58"/>
      <c r="C285" s="58"/>
      <c r="D285" s="58"/>
      <c r="E285" s="334">
        <f>'RSZ &amp; Belastingen Eenmanszaak'!J40</f>
        <v>-23</v>
      </c>
      <c r="F285" s="334"/>
      <c r="G285" s="334">
        <v>277</v>
      </c>
      <c r="H285" s="334"/>
      <c r="I285" s="334">
        <v>1477</v>
      </c>
      <c r="J285" s="334"/>
      <c r="K285" s="137" t="s">
        <v>20</v>
      </c>
    </row>
    <row r="286" spans="1:10" s="21" customFormat="1" ht="15">
      <c r="A286" s="59" t="s">
        <v>237</v>
      </c>
      <c r="B286" s="60"/>
      <c r="C286" s="60"/>
      <c r="D286" s="60"/>
      <c r="E286" s="294">
        <f>E284-E285</f>
        <v>223</v>
      </c>
      <c r="F286" s="294"/>
      <c r="G286" s="294">
        <f>G284-G285</f>
        <v>1123</v>
      </c>
      <c r="H286" s="294"/>
      <c r="I286" s="294">
        <f>I284-I285</f>
        <v>4723</v>
      </c>
      <c r="J286" s="294"/>
    </row>
    <row r="287" spans="1:10" s="21" customFormat="1" ht="9" customHeight="1">
      <c r="A287" s="61"/>
      <c r="B287" s="61"/>
      <c r="C287" s="61"/>
      <c r="D287" s="61"/>
      <c r="E287" s="62"/>
      <c r="F287" s="62"/>
      <c r="G287" s="62"/>
      <c r="H287" s="62"/>
      <c r="I287" s="62"/>
      <c r="J287" s="62"/>
    </row>
    <row r="288" spans="1:10" s="73" customFormat="1" ht="15">
      <c r="A288" s="71" t="s">
        <v>306</v>
      </c>
      <c r="B288" s="72"/>
      <c r="C288" s="72"/>
      <c r="D288" s="72"/>
      <c r="E288" s="324">
        <f>E286+E277</f>
        <v>1223</v>
      </c>
      <c r="F288" s="324"/>
      <c r="G288" s="324">
        <f>G286+G277</f>
        <v>2123</v>
      </c>
      <c r="H288" s="324"/>
      <c r="I288" s="324">
        <f>I286+I277</f>
        <v>5723</v>
      </c>
      <c r="J288" s="324"/>
    </row>
    <row r="289" spans="1:11" s="21" customFormat="1" ht="15">
      <c r="A289" s="74" t="s">
        <v>238</v>
      </c>
      <c r="B289" s="75"/>
      <c r="C289" s="58"/>
      <c r="D289" s="58"/>
      <c r="E289" s="295">
        <f>900*12</f>
        <v>10800</v>
      </c>
      <c r="F289" s="295"/>
      <c r="G289" s="295">
        <f>E289</f>
        <v>10800</v>
      </c>
      <c r="H289" s="295"/>
      <c r="I289" s="295">
        <f>G289</f>
        <v>10800</v>
      </c>
      <c r="J289" s="295"/>
      <c r="K289" s="69" t="s">
        <v>29</v>
      </c>
    </row>
    <row r="290" spans="1:11" s="21" customFormat="1" ht="15">
      <c r="A290" s="76" t="s">
        <v>239</v>
      </c>
      <c r="B290" s="60"/>
      <c r="C290" s="60"/>
      <c r="D290" s="60"/>
      <c r="E290" s="294">
        <f>E288-E289</f>
        <v>-9577</v>
      </c>
      <c r="F290" s="294"/>
      <c r="G290" s="294">
        <f>G288-G289</f>
        <v>-8677</v>
      </c>
      <c r="H290" s="294"/>
      <c r="I290" s="294">
        <f>I288-I289</f>
        <v>-5077</v>
      </c>
      <c r="J290" s="294"/>
      <c r="K290" s="204" t="s">
        <v>30</v>
      </c>
    </row>
    <row r="291" spans="1:11" s="21" customFormat="1" ht="15">
      <c r="A291" s="77" t="s">
        <v>313</v>
      </c>
      <c r="B291" s="60"/>
      <c r="C291" s="60"/>
      <c r="D291" s="60"/>
      <c r="E291" s="295">
        <v>0</v>
      </c>
      <c r="F291" s="295"/>
      <c r="G291" s="295">
        <v>0</v>
      </c>
      <c r="H291" s="295"/>
      <c r="I291" s="295">
        <v>0</v>
      </c>
      <c r="J291" s="295"/>
      <c r="K291" s="69" t="s">
        <v>31</v>
      </c>
    </row>
    <row r="292" spans="1:10" s="21" customFormat="1" ht="15">
      <c r="A292" s="59" t="s">
        <v>314</v>
      </c>
      <c r="B292" s="58"/>
      <c r="C292" s="58"/>
      <c r="D292" s="58"/>
      <c r="E292" s="78"/>
      <c r="F292" s="79"/>
      <c r="G292" s="78"/>
      <c r="H292" s="79"/>
      <c r="I292" s="78"/>
      <c r="J292" s="79"/>
    </row>
    <row r="293" spans="2:10" s="21" customFormat="1" ht="15">
      <c r="B293" s="59" t="s">
        <v>105</v>
      </c>
      <c r="C293" s="58"/>
      <c r="D293" s="58"/>
      <c r="E293" s="295">
        <v>0</v>
      </c>
      <c r="F293" s="295"/>
      <c r="G293" s="295">
        <v>0</v>
      </c>
      <c r="H293" s="295"/>
      <c r="I293" s="295">
        <v>0</v>
      </c>
      <c r="J293" s="295"/>
    </row>
    <row r="294" spans="2:10" s="21" customFormat="1" ht="15">
      <c r="B294" s="59" t="s">
        <v>106</v>
      </c>
      <c r="C294" s="58"/>
      <c r="D294" s="58"/>
      <c r="E294" s="295">
        <v>0</v>
      </c>
      <c r="F294" s="295"/>
      <c r="G294" s="295">
        <v>0</v>
      </c>
      <c r="H294" s="295"/>
      <c r="I294" s="295">
        <v>0</v>
      </c>
      <c r="J294" s="295"/>
    </row>
    <row r="295" spans="2:10" s="21" customFormat="1" ht="15">
      <c r="B295" s="59" t="s">
        <v>107</v>
      </c>
      <c r="C295" s="58"/>
      <c r="D295" s="58"/>
      <c r="E295" s="295">
        <v>0</v>
      </c>
      <c r="F295" s="295"/>
      <c r="G295" s="295">
        <v>0</v>
      </c>
      <c r="H295" s="295"/>
      <c r="I295" s="295">
        <v>0</v>
      </c>
      <c r="J295" s="295"/>
    </row>
    <row r="296" spans="1:10" s="21" customFormat="1" ht="15">
      <c r="A296" s="59" t="s">
        <v>315</v>
      </c>
      <c r="B296" s="58"/>
      <c r="C296" s="58"/>
      <c r="D296" s="58"/>
      <c r="E296" s="78"/>
      <c r="F296" s="79"/>
      <c r="G296" s="78"/>
      <c r="H296" s="79"/>
      <c r="I296" s="78"/>
      <c r="J296" s="79"/>
    </row>
    <row r="297" spans="2:10" s="21" customFormat="1" ht="15">
      <c r="B297" s="59" t="s">
        <v>105</v>
      </c>
      <c r="C297" s="58"/>
      <c r="D297" s="58"/>
      <c r="E297" s="295">
        <v>0</v>
      </c>
      <c r="F297" s="295"/>
      <c r="G297" s="295">
        <v>0</v>
      </c>
      <c r="H297" s="295"/>
      <c r="I297" s="295">
        <v>0</v>
      </c>
      <c r="J297" s="295"/>
    </row>
    <row r="298" spans="2:10" s="21" customFormat="1" ht="15">
      <c r="B298" s="59" t="s">
        <v>106</v>
      </c>
      <c r="C298" s="58"/>
      <c r="D298" s="58"/>
      <c r="E298" s="295">
        <v>0</v>
      </c>
      <c r="F298" s="295"/>
      <c r="G298" s="295">
        <v>0</v>
      </c>
      <c r="H298" s="295"/>
      <c r="I298" s="295">
        <v>0</v>
      </c>
      <c r="J298" s="295"/>
    </row>
    <row r="299" spans="2:10" s="21" customFormat="1" ht="15">
      <c r="B299" s="80" t="s">
        <v>107</v>
      </c>
      <c r="C299" s="65"/>
      <c r="D299" s="65"/>
      <c r="E299" s="326">
        <v>0</v>
      </c>
      <c r="F299" s="326"/>
      <c r="G299" s="326">
        <v>0</v>
      </c>
      <c r="H299" s="326"/>
      <c r="I299" s="326">
        <v>0</v>
      </c>
      <c r="J299" s="326"/>
    </row>
    <row r="300" spans="1:11" ht="15.75">
      <c r="A300" s="81" t="s">
        <v>327</v>
      </c>
      <c r="B300" s="82"/>
      <c r="C300" s="82"/>
      <c r="D300" s="83"/>
      <c r="E300" s="290">
        <f>E290-E291-SUM(E293:F295)-SUM(E297:F299)</f>
        <v>-9577</v>
      </c>
      <c r="F300" s="320"/>
      <c r="G300" s="290">
        <f>G290-G291-SUM(G293:H295)-SUM(G297:H299)</f>
        <v>-8677</v>
      </c>
      <c r="H300" s="320"/>
      <c r="I300" s="290">
        <f>I290-I291-SUM(I293:J295)-SUM(I297:J299)</f>
        <v>-5077</v>
      </c>
      <c r="J300" s="320"/>
      <c r="K300" s="84" t="s">
        <v>412</v>
      </c>
    </row>
    <row r="301" spans="1:10" ht="15.75">
      <c r="A301" s="85" t="s">
        <v>328</v>
      </c>
      <c r="B301" s="36"/>
      <c r="C301" s="36"/>
      <c r="D301" s="48"/>
      <c r="E301" s="321"/>
      <c r="F301" s="322"/>
      <c r="G301" s="321"/>
      <c r="H301" s="322"/>
      <c r="I301" s="321"/>
      <c r="J301" s="322"/>
    </row>
    <row r="302" ht="18">
      <c r="A302" s="26" t="s">
        <v>240</v>
      </c>
    </row>
    <row r="304" ht="10.5" customHeight="1"/>
    <row r="305" ht="15">
      <c r="A305" s="56" t="s">
        <v>241</v>
      </c>
    </row>
    <row r="306" ht="15">
      <c r="A306" s="1" t="s">
        <v>242</v>
      </c>
    </row>
    <row r="307" ht="15">
      <c r="K307" s="11" t="s">
        <v>32</v>
      </c>
    </row>
    <row r="308" ht="15">
      <c r="K308" s="170" t="s">
        <v>33</v>
      </c>
    </row>
    <row r="314" ht="15.75" customHeight="1"/>
    <row r="315" spans="1:11" ht="15">
      <c r="A315" s="1" t="s">
        <v>243</v>
      </c>
      <c r="K315" s="11" t="s">
        <v>459</v>
      </c>
    </row>
    <row r="316" ht="15">
      <c r="K316" s="11" t="s">
        <v>411</v>
      </c>
    </row>
    <row r="324" ht="15">
      <c r="A324" s="1" t="s">
        <v>128</v>
      </c>
    </row>
    <row r="325" ht="15">
      <c r="A325" s="1" t="s">
        <v>497</v>
      </c>
    </row>
    <row r="326" ht="15">
      <c r="B326" s="1" t="s">
        <v>141</v>
      </c>
    </row>
    <row r="327" ht="15">
      <c r="B327" s="1" t="s">
        <v>142</v>
      </c>
    </row>
    <row r="334" ht="18">
      <c r="A334" s="26"/>
    </row>
    <row r="335" ht="18">
      <c r="A335" s="26" t="s">
        <v>303</v>
      </c>
    </row>
    <row r="336" ht="9" customHeight="1">
      <c r="A336" s="18"/>
    </row>
    <row r="337" ht="15">
      <c r="A337" s="17" t="s">
        <v>498</v>
      </c>
    </row>
    <row r="338" spans="1:2" ht="15">
      <c r="A338" s="15" t="s">
        <v>513</v>
      </c>
      <c r="B338" s="16" t="s">
        <v>244</v>
      </c>
    </row>
    <row r="339" ht="15">
      <c r="B339" s="16" t="s">
        <v>499</v>
      </c>
    </row>
    <row r="340" ht="15">
      <c r="B340" s="16" t="s">
        <v>73</v>
      </c>
    </row>
    <row r="341" ht="15">
      <c r="B341" s="16" t="s">
        <v>500</v>
      </c>
    </row>
    <row r="342" spans="2:7" ht="15">
      <c r="B342" s="15" t="s">
        <v>147</v>
      </c>
      <c r="C342" s="16" t="s">
        <v>245</v>
      </c>
      <c r="F342" s="15" t="s">
        <v>147</v>
      </c>
      <c r="G342" s="16" t="s">
        <v>246</v>
      </c>
    </row>
    <row r="343" spans="1:2" ht="15">
      <c r="A343" s="15" t="s">
        <v>147</v>
      </c>
      <c r="B343" s="16" t="s">
        <v>501</v>
      </c>
    </row>
    <row r="344" spans="1:2" ht="15">
      <c r="A344" s="15"/>
      <c r="B344" s="16" t="s">
        <v>74</v>
      </c>
    </row>
    <row r="345" spans="2:7" ht="15">
      <c r="B345" s="15" t="s">
        <v>147</v>
      </c>
      <c r="C345" s="16" t="s">
        <v>245</v>
      </c>
      <c r="F345" s="15" t="s">
        <v>147</v>
      </c>
      <c r="G345" s="16" t="s">
        <v>246</v>
      </c>
    </row>
    <row r="346" spans="2:7" ht="9" customHeight="1">
      <c r="B346" s="15"/>
      <c r="C346" s="16"/>
      <c r="F346" s="15"/>
      <c r="G346" s="16"/>
    </row>
    <row r="347" ht="15">
      <c r="A347" s="16" t="s">
        <v>247</v>
      </c>
    </row>
    <row r="348" ht="15">
      <c r="A348" s="16" t="s">
        <v>248</v>
      </c>
    </row>
    <row r="349" ht="15">
      <c r="A349" s="16" t="s">
        <v>249</v>
      </c>
    </row>
    <row r="350" ht="7.5" customHeight="1">
      <c r="A350" s="16"/>
    </row>
    <row r="351" spans="1:2" ht="15">
      <c r="A351" s="17" t="s">
        <v>250</v>
      </c>
      <c r="B351" s="86"/>
    </row>
    <row r="352" spans="1:2" ht="15">
      <c r="A352" s="17" t="s">
        <v>251</v>
      </c>
      <c r="B352" s="30"/>
    </row>
    <row r="353" spans="1:2" ht="15">
      <c r="A353" s="15" t="s">
        <v>147</v>
      </c>
      <c r="B353" s="16" t="s">
        <v>252</v>
      </c>
    </row>
    <row r="354" spans="1:2" ht="15">
      <c r="A354" s="15" t="s">
        <v>147</v>
      </c>
      <c r="B354" s="16" t="s">
        <v>253</v>
      </c>
    </row>
    <row r="355" spans="1:2" ht="15">
      <c r="A355" s="15" t="s">
        <v>147</v>
      </c>
      <c r="B355" s="16" t="s">
        <v>254</v>
      </c>
    </row>
    <row r="356" spans="1:2" ht="15">
      <c r="A356" s="15" t="s">
        <v>147</v>
      </c>
      <c r="B356" s="16" t="s">
        <v>255</v>
      </c>
    </row>
    <row r="357" spans="1:2" ht="15">
      <c r="A357" s="15" t="s">
        <v>147</v>
      </c>
      <c r="B357" s="16" t="s">
        <v>256</v>
      </c>
    </row>
    <row r="358" spans="1:2" ht="15">
      <c r="A358" s="15" t="s">
        <v>147</v>
      </c>
      <c r="B358" s="16" t="s">
        <v>257</v>
      </c>
    </row>
    <row r="359" spans="1:2" ht="7.5" customHeight="1">
      <c r="A359" s="15"/>
      <c r="B359" s="16"/>
    </row>
    <row r="360" spans="1:2" ht="15">
      <c r="A360" s="17" t="s">
        <v>258</v>
      </c>
      <c r="B360" s="30"/>
    </row>
    <row r="361" spans="1:8" ht="15">
      <c r="A361" s="323">
        <v>0</v>
      </c>
      <c r="B361" s="323"/>
      <c r="C361" s="1" t="s">
        <v>259</v>
      </c>
      <c r="F361" s="87"/>
      <c r="G361" s="88"/>
      <c r="H361" s="1" t="s">
        <v>260</v>
      </c>
    </row>
    <row r="362" spans="1:7" ht="15">
      <c r="A362" s="16" t="s">
        <v>261</v>
      </c>
      <c r="F362" s="89"/>
      <c r="G362" s="90"/>
    </row>
    <row r="363" spans="1:6" ht="6.75" customHeight="1">
      <c r="A363" s="16"/>
      <c r="E363" s="42"/>
      <c r="F363" s="42"/>
    </row>
    <row r="364" spans="1:2" ht="15">
      <c r="A364" s="17" t="s">
        <v>262</v>
      </c>
      <c r="B364" s="30"/>
    </row>
    <row r="365" ht="15">
      <c r="A365" s="16" t="s">
        <v>263</v>
      </c>
    </row>
    <row r="366" ht="15">
      <c r="A366" s="16" t="s">
        <v>264</v>
      </c>
    </row>
    <row r="367" ht="15">
      <c r="A367" s="16"/>
    </row>
    <row r="368" spans="1:10" ht="15">
      <c r="A368" s="316" t="s">
        <v>265</v>
      </c>
      <c r="B368" s="316"/>
      <c r="C368" s="316" t="s">
        <v>162</v>
      </c>
      <c r="D368" s="316"/>
      <c r="E368" s="316" t="s">
        <v>266</v>
      </c>
      <c r="F368" s="316"/>
      <c r="G368" s="316" t="s">
        <v>163</v>
      </c>
      <c r="H368" s="316"/>
      <c r="I368" s="316"/>
      <c r="J368" s="289" t="s">
        <v>267</v>
      </c>
    </row>
    <row r="369" spans="1:10" ht="17.25" customHeight="1">
      <c r="A369" s="316"/>
      <c r="B369" s="316"/>
      <c r="C369" s="316"/>
      <c r="D369" s="316"/>
      <c r="E369" s="316"/>
      <c r="F369" s="316"/>
      <c r="G369" s="316"/>
      <c r="H369" s="316"/>
      <c r="I369" s="316"/>
      <c r="J369" s="289"/>
    </row>
    <row r="370" spans="1:10" ht="17.25" customHeight="1">
      <c r="A370" s="316"/>
      <c r="B370" s="316"/>
      <c r="C370" s="316"/>
      <c r="D370" s="316"/>
      <c r="E370" s="316"/>
      <c r="F370" s="316"/>
      <c r="G370" s="318"/>
      <c r="H370" s="319"/>
      <c r="I370" s="288"/>
      <c r="J370" s="91"/>
    </row>
    <row r="371" spans="1:10" ht="16.5" customHeight="1">
      <c r="A371" s="316"/>
      <c r="B371" s="316"/>
      <c r="C371" s="316"/>
      <c r="D371" s="316"/>
      <c r="E371" s="316"/>
      <c r="F371" s="316"/>
      <c r="G371" s="316"/>
      <c r="H371" s="316"/>
      <c r="I371" s="316"/>
      <c r="J371" s="91"/>
    </row>
    <row r="372" spans="1:10" ht="16.5" customHeight="1">
      <c r="A372" s="316"/>
      <c r="B372" s="316"/>
      <c r="C372" s="316"/>
      <c r="D372" s="316"/>
      <c r="E372" s="316"/>
      <c r="F372" s="316"/>
      <c r="G372" s="316"/>
      <c r="H372" s="316"/>
      <c r="I372" s="316"/>
      <c r="J372" s="91"/>
    </row>
    <row r="373" spans="1:10" ht="15.75" customHeight="1">
      <c r="A373" s="316"/>
      <c r="B373" s="316"/>
      <c r="C373" s="316"/>
      <c r="D373" s="316"/>
      <c r="E373" s="316"/>
      <c r="F373" s="316"/>
      <c r="G373" s="316"/>
      <c r="H373" s="316"/>
      <c r="I373" s="316"/>
      <c r="J373" s="91"/>
    </row>
    <row r="374" spans="1:9" ht="15">
      <c r="A374" s="325"/>
      <c r="B374" s="325"/>
      <c r="C374" s="325"/>
      <c r="D374" s="325"/>
      <c r="E374" s="325"/>
      <c r="F374" s="325"/>
      <c r="G374" s="325"/>
      <c r="H374" s="325"/>
      <c r="I374" s="325"/>
    </row>
    <row r="375" ht="15">
      <c r="A375" s="1" t="s">
        <v>116</v>
      </c>
    </row>
    <row r="376" spans="2:5" ht="15">
      <c r="B376" s="15" t="s">
        <v>147</v>
      </c>
      <c r="C376" s="1" t="s">
        <v>170</v>
      </c>
      <c r="D376" s="15" t="s">
        <v>148</v>
      </c>
      <c r="E376" s="1" t="s">
        <v>171</v>
      </c>
    </row>
    <row r="377" ht="15">
      <c r="A377" s="16" t="s">
        <v>268</v>
      </c>
    </row>
    <row r="378" spans="1:2" ht="15">
      <c r="A378" s="17" t="s">
        <v>269</v>
      </c>
      <c r="B378" s="30"/>
    </row>
    <row r="379" ht="15">
      <c r="A379" s="16" t="s">
        <v>270</v>
      </c>
    </row>
    <row r="380" ht="7.5" customHeight="1">
      <c r="A380" s="16"/>
    </row>
    <row r="381" spans="1:10" ht="15">
      <c r="A381" s="309" t="s">
        <v>161</v>
      </c>
      <c r="B381" s="309"/>
      <c r="C381" s="309"/>
      <c r="D381" s="309" t="s">
        <v>162</v>
      </c>
      <c r="E381" s="309"/>
      <c r="F381" s="309"/>
      <c r="G381" s="309" t="s">
        <v>271</v>
      </c>
      <c r="H381" s="309"/>
      <c r="I381" s="309"/>
      <c r="J381" s="309"/>
    </row>
    <row r="382" spans="1:10" ht="15">
      <c r="A382" s="309"/>
      <c r="B382" s="309"/>
      <c r="C382" s="309"/>
      <c r="D382" s="309"/>
      <c r="E382" s="309"/>
      <c r="F382" s="309"/>
      <c r="G382" s="309"/>
      <c r="H382" s="309"/>
      <c r="I382" s="309"/>
      <c r="J382" s="309"/>
    </row>
    <row r="383" spans="1:10" ht="15">
      <c r="A383" s="309"/>
      <c r="B383" s="309"/>
      <c r="C383" s="309"/>
      <c r="D383" s="309"/>
      <c r="E383" s="309"/>
      <c r="F383" s="309"/>
      <c r="G383" s="309"/>
      <c r="H383" s="309"/>
      <c r="I383" s="309"/>
      <c r="J383" s="309"/>
    </row>
    <row r="384" spans="1:10" ht="15">
      <c r="A384" s="309"/>
      <c r="B384" s="309"/>
      <c r="C384" s="309"/>
      <c r="D384" s="309"/>
      <c r="E384" s="309"/>
      <c r="F384" s="309"/>
      <c r="G384" s="309"/>
      <c r="H384" s="309"/>
      <c r="I384" s="309"/>
      <c r="J384" s="309"/>
    </row>
    <row r="385" spans="1:10" ht="15">
      <c r="A385" s="309"/>
      <c r="B385" s="309"/>
      <c r="C385" s="309"/>
      <c r="D385" s="309"/>
      <c r="E385" s="309"/>
      <c r="F385" s="309"/>
      <c r="G385" s="309"/>
      <c r="H385" s="309"/>
      <c r="I385" s="309"/>
      <c r="J385" s="309"/>
    </row>
    <row r="386" spans="1:10" ht="1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2" ht="15">
      <c r="A387" s="17" t="s">
        <v>272</v>
      </c>
      <c r="B387" s="30"/>
    </row>
    <row r="388" ht="15">
      <c r="A388" s="16" t="s">
        <v>273</v>
      </c>
    </row>
    <row r="389" ht="15">
      <c r="A389" s="16"/>
    </row>
    <row r="390" spans="1:6" ht="15">
      <c r="A390" s="309" t="s">
        <v>161</v>
      </c>
      <c r="B390" s="309"/>
      <c r="C390" s="309"/>
      <c r="D390" s="309" t="s">
        <v>162</v>
      </c>
      <c r="E390" s="309"/>
      <c r="F390" s="309"/>
    </row>
    <row r="391" spans="1:6" ht="15">
      <c r="A391" s="309"/>
      <c r="B391" s="309"/>
      <c r="C391" s="309"/>
      <c r="D391" s="309"/>
      <c r="E391" s="309"/>
      <c r="F391" s="309"/>
    </row>
    <row r="392" spans="1:6" ht="15">
      <c r="A392" s="2"/>
      <c r="B392" s="2"/>
      <c r="C392" s="2"/>
      <c r="D392" s="2"/>
      <c r="E392" s="2"/>
      <c r="F392" s="2"/>
    </row>
    <row r="393" spans="1:2" ht="15">
      <c r="A393" s="17" t="s">
        <v>274</v>
      </c>
      <c r="B393" s="30"/>
    </row>
    <row r="394" ht="15">
      <c r="A394" s="16" t="s">
        <v>275</v>
      </c>
    </row>
    <row r="395" ht="15">
      <c r="A395" s="16"/>
    </row>
    <row r="396" spans="1:6" ht="15">
      <c r="A396" s="309" t="s">
        <v>161</v>
      </c>
      <c r="B396" s="309"/>
      <c r="C396" s="309"/>
      <c r="D396" s="309" t="s">
        <v>162</v>
      </c>
      <c r="E396" s="309"/>
      <c r="F396" s="309"/>
    </row>
    <row r="397" spans="1:6" ht="15">
      <c r="A397" s="309"/>
      <c r="B397" s="309"/>
      <c r="C397" s="309"/>
      <c r="D397" s="309"/>
      <c r="E397" s="309"/>
      <c r="F397" s="309"/>
    </row>
    <row r="398" spans="1:6" ht="15">
      <c r="A398" s="309"/>
      <c r="B398" s="309"/>
      <c r="C398" s="309"/>
      <c r="D398" s="309"/>
      <c r="E398" s="309"/>
      <c r="F398" s="309"/>
    </row>
    <row r="399" spans="1:6" ht="15">
      <c r="A399" s="309"/>
      <c r="B399" s="309"/>
      <c r="C399" s="309"/>
      <c r="D399" s="309"/>
      <c r="E399" s="309"/>
      <c r="F399" s="309"/>
    </row>
    <row r="400" spans="1:6" ht="15">
      <c r="A400" s="309"/>
      <c r="B400" s="309"/>
      <c r="C400" s="309"/>
      <c r="D400" s="309"/>
      <c r="E400" s="309"/>
      <c r="F400" s="309"/>
    </row>
    <row r="403" ht="18">
      <c r="A403" s="26" t="s">
        <v>302</v>
      </c>
    </row>
    <row r="404" ht="15">
      <c r="A404" s="17" t="s">
        <v>133</v>
      </c>
    </row>
    <row r="405" spans="1:2" ht="12.75" customHeight="1">
      <c r="A405" s="16" t="s">
        <v>502</v>
      </c>
      <c r="B405" s="34"/>
    </row>
    <row r="406" ht="12.75" customHeight="1">
      <c r="A406" s="56" t="s">
        <v>503</v>
      </c>
    </row>
    <row r="407" ht="12.75" customHeight="1">
      <c r="A407" s="56" t="s">
        <v>75</v>
      </c>
    </row>
    <row r="408" ht="12.75" customHeight="1">
      <c r="A408" s="56" t="s">
        <v>507</v>
      </c>
    </row>
    <row r="409" ht="12.75" customHeight="1">
      <c r="A409" s="56" t="s">
        <v>504</v>
      </c>
    </row>
    <row r="410" ht="12.75" customHeight="1">
      <c r="A410" s="56" t="s">
        <v>505</v>
      </c>
    </row>
    <row r="411" ht="13.5" customHeight="1">
      <c r="A411" s="1" t="s">
        <v>506</v>
      </c>
    </row>
    <row r="412" ht="12.75" customHeight="1">
      <c r="A412" s="92" t="s">
        <v>322</v>
      </c>
    </row>
    <row r="413" ht="12.75" customHeight="1">
      <c r="A413" s="28" t="s">
        <v>323</v>
      </c>
    </row>
    <row r="414" ht="12.75" customHeight="1">
      <c r="A414" s="56" t="s">
        <v>324</v>
      </c>
    </row>
    <row r="415" ht="12" customHeight="1">
      <c r="A415" s="56" t="s">
        <v>125</v>
      </c>
    </row>
    <row r="416" ht="7.5" customHeight="1">
      <c r="A416" s="56"/>
    </row>
    <row r="417" spans="1:2" ht="15">
      <c r="A417" s="17" t="s">
        <v>276</v>
      </c>
      <c r="B417" s="30"/>
    </row>
    <row r="418" spans="1:10" ht="15">
      <c r="A418" s="309" t="s">
        <v>161</v>
      </c>
      <c r="B418" s="309"/>
      <c r="C418" s="309"/>
      <c r="D418" s="309" t="s">
        <v>162</v>
      </c>
      <c r="E418" s="309"/>
      <c r="F418" s="309"/>
      <c r="G418" s="309" t="s">
        <v>277</v>
      </c>
      <c r="H418" s="309"/>
      <c r="I418" s="309"/>
      <c r="J418" s="309"/>
    </row>
    <row r="419" spans="1:10" ht="15">
      <c r="A419" s="309"/>
      <c r="B419" s="309"/>
      <c r="C419" s="309"/>
      <c r="D419" s="309"/>
      <c r="E419" s="309"/>
      <c r="F419" s="309"/>
      <c r="G419" s="309"/>
      <c r="H419" s="309"/>
      <c r="I419" s="309"/>
      <c r="J419" s="309"/>
    </row>
    <row r="420" ht="9" customHeight="1">
      <c r="A420" s="18"/>
    </row>
    <row r="421" ht="15">
      <c r="A421" s="16" t="s">
        <v>278</v>
      </c>
    </row>
    <row r="422" ht="15">
      <c r="A422" s="16" t="s">
        <v>279</v>
      </c>
    </row>
    <row r="423" ht="7.5" customHeight="1">
      <c r="A423" s="16"/>
    </row>
    <row r="424" spans="1:2" ht="15.75">
      <c r="A424" s="17" t="s">
        <v>121</v>
      </c>
      <c r="B424" s="30"/>
    </row>
    <row r="425" ht="15">
      <c r="A425" s="16"/>
    </row>
    <row r="426" ht="15">
      <c r="A426" s="16"/>
    </row>
    <row r="427" ht="15">
      <c r="A427" s="16"/>
    </row>
    <row r="428" ht="15">
      <c r="A428" s="16"/>
    </row>
    <row r="429" ht="8.25" customHeight="1">
      <c r="A429" s="16"/>
    </row>
    <row r="430" ht="15" hidden="1">
      <c r="A430" s="16"/>
    </row>
    <row r="431" spans="1:2" ht="15.75">
      <c r="A431" s="14" t="s">
        <v>122</v>
      </c>
      <c r="B431" s="14"/>
    </row>
    <row r="432" spans="1:3" ht="15">
      <c r="A432" s="16"/>
      <c r="B432" s="10"/>
      <c r="C432" s="1" t="s">
        <v>280</v>
      </c>
    </row>
    <row r="433" spans="1:2" ht="8.25" customHeight="1">
      <c r="A433" s="16"/>
      <c r="B433" s="39"/>
    </row>
    <row r="434" spans="1:2" ht="15.75">
      <c r="A434" s="17" t="s">
        <v>330</v>
      </c>
      <c r="B434" s="39"/>
    </row>
    <row r="435" spans="1:3" ht="15.75">
      <c r="A435" s="17"/>
      <c r="B435" s="39"/>
      <c r="C435" s="93" t="s">
        <v>329</v>
      </c>
    </row>
    <row r="436" spans="1:3" ht="15">
      <c r="A436" s="16"/>
      <c r="B436" s="10"/>
      <c r="C436" s="1" t="s">
        <v>123</v>
      </c>
    </row>
    <row r="437" spans="1:2" ht="9.75" customHeight="1">
      <c r="A437" s="16"/>
      <c r="B437" s="39"/>
    </row>
    <row r="438" spans="1:5" ht="15">
      <c r="A438" s="17" t="s">
        <v>117</v>
      </c>
      <c r="B438" s="30"/>
      <c r="D438" s="323">
        <v>0</v>
      </c>
      <c r="E438" s="323"/>
    </row>
    <row r="439" spans="1:5" ht="6.75" customHeight="1">
      <c r="A439" s="17"/>
      <c r="B439" s="30"/>
      <c r="D439" s="42"/>
      <c r="E439" s="42"/>
    </row>
    <row r="440" spans="1:2" ht="15.75">
      <c r="A440" s="17" t="s">
        <v>126</v>
      </c>
      <c r="B440" s="30"/>
    </row>
    <row r="441" spans="2:3" ht="15">
      <c r="B441" s="17" t="s">
        <v>118</v>
      </c>
      <c r="C441" s="17" t="s">
        <v>134</v>
      </c>
    </row>
    <row r="442" spans="2:4" ht="15" customHeight="1">
      <c r="B442" s="291">
        <v>0</v>
      </c>
      <c r="C442" s="291"/>
      <c r="D442" s="16" t="s">
        <v>281</v>
      </c>
    </row>
    <row r="443" spans="4:10" ht="15" customHeight="1">
      <c r="D443" s="310"/>
      <c r="E443" s="311"/>
      <c r="F443" s="311"/>
      <c r="G443" s="311"/>
      <c r="H443" s="311"/>
      <c r="I443" s="311"/>
      <c r="J443" s="312"/>
    </row>
    <row r="444" spans="4:10" ht="15" customHeight="1">
      <c r="D444" s="310"/>
      <c r="E444" s="311"/>
      <c r="F444" s="311"/>
      <c r="G444" s="311"/>
      <c r="H444" s="311"/>
      <c r="I444" s="311"/>
      <c r="J444" s="312"/>
    </row>
    <row r="445" spans="2:4" ht="15" customHeight="1">
      <c r="B445" s="291">
        <v>0</v>
      </c>
      <c r="C445" s="291"/>
      <c r="D445" s="16" t="s">
        <v>282</v>
      </c>
    </row>
    <row r="446" spans="4:10" ht="15" customHeight="1">
      <c r="D446" s="310"/>
      <c r="E446" s="311"/>
      <c r="F446" s="311"/>
      <c r="G446" s="311"/>
      <c r="H446" s="311"/>
      <c r="I446" s="311"/>
      <c r="J446" s="312"/>
    </row>
    <row r="447" spans="4:10" ht="15" customHeight="1">
      <c r="D447" s="310"/>
      <c r="E447" s="311"/>
      <c r="F447" s="311"/>
      <c r="G447" s="311"/>
      <c r="H447" s="311"/>
      <c r="I447" s="311"/>
      <c r="J447" s="312"/>
    </row>
    <row r="448" spans="2:5" ht="15" customHeight="1">
      <c r="B448" s="291">
        <v>0</v>
      </c>
      <c r="C448" s="291"/>
      <c r="D448" s="16" t="s">
        <v>283</v>
      </c>
      <c r="E448" s="94"/>
    </row>
    <row r="449" spans="3:5" ht="15" customHeight="1">
      <c r="C449" s="18"/>
      <c r="D449" s="95"/>
      <c r="E449" s="16" t="s">
        <v>284</v>
      </c>
    </row>
    <row r="450" spans="3:10" ht="15" customHeight="1">
      <c r="C450" s="18"/>
      <c r="D450" s="310"/>
      <c r="E450" s="311"/>
      <c r="F450" s="311"/>
      <c r="G450" s="311"/>
      <c r="H450" s="311"/>
      <c r="I450" s="311"/>
      <c r="J450" s="312"/>
    </row>
    <row r="451" spans="3:10" ht="15" customHeight="1">
      <c r="C451" s="18"/>
      <c r="D451" s="310"/>
      <c r="E451" s="311"/>
      <c r="F451" s="311"/>
      <c r="G451" s="311"/>
      <c r="H451" s="311"/>
      <c r="I451" s="311"/>
      <c r="J451" s="312"/>
    </row>
    <row r="452" spans="2:4" ht="15" customHeight="1">
      <c r="B452" s="291">
        <v>0</v>
      </c>
      <c r="C452" s="291"/>
      <c r="D452" s="16" t="s">
        <v>285</v>
      </c>
    </row>
    <row r="453" spans="4:10" ht="15" customHeight="1">
      <c r="D453" s="310"/>
      <c r="E453" s="311"/>
      <c r="F453" s="311"/>
      <c r="G453" s="311"/>
      <c r="H453" s="311"/>
      <c r="I453" s="311"/>
      <c r="J453" s="312"/>
    </row>
    <row r="454" spans="4:10" ht="15" customHeight="1">
      <c r="D454" s="310"/>
      <c r="E454" s="311"/>
      <c r="F454" s="311"/>
      <c r="G454" s="311"/>
      <c r="H454" s="311"/>
      <c r="I454" s="311"/>
      <c r="J454" s="312"/>
    </row>
    <row r="455" spans="2:3" ht="15" customHeight="1">
      <c r="B455" s="17" t="s">
        <v>119</v>
      </c>
      <c r="C455" s="17" t="s">
        <v>131</v>
      </c>
    </row>
    <row r="456" spans="4:8" ht="15" customHeight="1">
      <c r="D456" s="16" t="s">
        <v>286</v>
      </c>
      <c r="G456" s="291">
        <v>0</v>
      </c>
      <c r="H456" s="291"/>
    </row>
    <row r="457" spans="4:8" ht="15" customHeight="1">
      <c r="D457" s="16" t="s">
        <v>287</v>
      </c>
      <c r="G457" s="291">
        <v>0</v>
      </c>
      <c r="H457" s="291"/>
    </row>
    <row r="458" spans="4:8" ht="15" customHeight="1">
      <c r="D458" s="16" t="s">
        <v>288</v>
      </c>
      <c r="G458" s="291">
        <v>0</v>
      </c>
      <c r="H458" s="291"/>
    </row>
    <row r="459" spans="4:8" ht="15" customHeight="1">
      <c r="D459" s="16"/>
      <c r="G459" s="42"/>
      <c r="H459" s="42"/>
    </row>
    <row r="460" spans="1:2" ht="15" customHeight="1">
      <c r="A460" s="17" t="s">
        <v>320</v>
      </c>
      <c r="B460" s="30"/>
    </row>
    <row r="461" spans="1:2" ht="15" customHeight="1">
      <c r="A461" s="15" t="s">
        <v>147</v>
      </c>
      <c r="B461" s="16" t="s">
        <v>289</v>
      </c>
    </row>
    <row r="462" spans="1:2" ht="15" customHeight="1">
      <c r="A462" s="15" t="s">
        <v>147</v>
      </c>
      <c r="B462" s="16" t="s">
        <v>290</v>
      </c>
    </row>
    <row r="463" spans="1:2" ht="15" customHeight="1">
      <c r="A463" s="15"/>
      <c r="B463" s="16"/>
    </row>
    <row r="464" spans="1:2" ht="15" customHeight="1">
      <c r="A464" s="17" t="s">
        <v>120</v>
      </c>
      <c r="B464" s="30"/>
    </row>
    <row r="465" ht="15" customHeight="1">
      <c r="A465" s="1" t="s">
        <v>291</v>
      </c>
    </row>
    <row r="466" ht="15" customHeight="1">
      <c r="A466" s="1" t="s">
        <v>325</v>
      </c>
    </row>
    <row r="467" ht="15" customHeight="1">
      <c r="A467" s="1" t="s">
        <v>124</v>
      </c>
    </row>
    <row r="468" ht="15" customHeight="1"/>
    <row r="469" spans="1:10" ht="15" customHeight="1">
      <c r="A469" s="59" t="s">
        <v>292</v>
      </c>
      <c r="B469" s="58"/>
      <c r="C469" s="58"/>
      <c r="D469" s="63"/>
      <c r="E469" s="317" t="s">
        <v>149</v>
      </c>
      <c r="F469" s="317"/>
      <c r="G469" s="317" t="s">
        <v>149</v>
      </c>
      <c r="H469" s="317"/>
      <c r="I469" s="317" t="s">
        <v>149</v>
      </c>
      <c r="J469" s="317"/>
    </row>
    <row r="470" spans="1:10" ht="15" customHeight="1">
      <c r="A470" s="96"/>
      <c r="B470" s="53"/>
      <c r="C470" s="53"/>
      <c r="D470" s="53"/>
      <c r="E470" s="97"/>
      <c r="F470" s="53"/>
      <c r="G470" s="53"/>
      <c r="H470" s="53"/>
      <c r="I470" s="97"/>
      <c r="J470" s="98"/>
    </row>
    <row r="471" spans="1:10" ht="15" customHeight="1">
      <c r="A471" s="57" t="s">
        <v>222</v>
      </c>
      <c r="B471" s="58"/>
      <c r="C471" s="58"/>
      <c r="D471" s="63"/>
      <c r="E471" s="295">
        <v>0</v>
      </c>
      <c r="F471" s="295"/>
      <c r="G471" s="295">
        <v>0</v>
      </c>
      <c r="H471" s="295"/>
      <c r="I471" s="295">
        <v>0</v>
      </c>
      <c r="J471" s="295"/>
    </row>
    <row r="472" spans="1:10" ht="15" customHeight="1">
      <c r="A472" s="57" t="s">
        <v>223</v>
      </c>
      <c r="B472" s="58"/>
      <c r="C472" s="58"/>
      <c r="D472" s="63"/>
      <c r="E472" s="295">
        <v>0</v>
      </c>
      <c r="F472" s="295"/>
      <c r="G472" s="295">
        <v>0</v>
      </c>
      <c r="H472" s="295"/>
      <c r="I472" s="295">
        <v>0</v>
      </c>
      <c r="J472" s="295"/>
    </row>
    <row r="473" spans="1:10" ht="15" customHeight="1">
      <c r="A473" s="40"/>
      <c r="B473" s="53"/>
      <c r="C473" s="53"/>
      <c r="D473" s="53"/>
      <c r="E473" s="97"/>
      <c r="F473" s="53"/>
      <c r="G473" s="53"/>
      <c r="H473" s="53"/>
      <c r="I473" s="97"/>
      <c r="J473" s="98"/>
    </row>
    <row r="474" spans="1:10" ht="15" customHeight="1">
      <c r="A474" s="59" t="s">
        <v>224</v>
      </c>
      <c r="B474" s="60"/>
      <c r="C474" s="60"/>
      <c r="D474" s="99"/>
      <c r="E474" s="313">
        <f>E471-E472</f>
        <v>0</v>
      </c>
      <c r="F474" s="313"/>
      <c r="G474" s="313">
        <f>G471-G472</f>
        <v>0</v>
      </c>
      <c r="H474" s="313"/>
      <c r="I474" s="313">
        <f>I471-I472</f>
        <v>0</v>
      </c>
      <c r="J474" s="313"/>
    </row>
    <row r="475" spans="1:10" ht="15" customHeight="1">
      <c r="A475" s="40"/>
      <c r="B475" s="53"/>
      <c r="C475" s="53"/>
      <c r="D475" s="53"/>
      <c r="E475" s="97"/>
      <c r="F475" s="53"/>
      <c r="G475" s="53"/>
      <c r="H475" s="53"/>
      <c r="I475" s="97"/>
      <c r="J475" s="98"/>
    </row>
    <row r="476" spans="1:10" ht="15" customHeight="1">
      <c r="A476" s="57" t="s">
        <v>293</v>
      </c>
      <c r="B476" s="58"/>
      <c r="C476" s="58"/>
      <c r="D476" s="63"/>
      <c r="E476" s="295">
        <v>0</v>
      </c>
      <c r="F476" s="295"/>
      <c r="G476" s="295">
        <v>0</v>
      </c>
      <c r="H476" s="295"/>
      <c r="I476" s="295">
        <v>0</v>
      </c>
      <c r="J476" s="295"/>
    </row>
    <row r="477" spans="1:10" ht="15" customHeight="1">
      <c r="A477" s="57" t="s">
        <v>294</v>
      </c>
      <c r="B477" s="58"/>
      <c r="C477" s="58"/>
      <c r="D477" s="63"/>
      <c r="E477" s="295">
        <v>0</v>
      </c>
      <c r="F477" s="295"/>
      <c r="G477" s="295">
        <v>0</v>
      </c>
      <c r="H477" s="295"/>
      <c r="I477" s="295">
        <v>0</v>
      </c>
      <c r="J477" s="295"/>
    </row>
    <row r="478" spans="1:10" ht="15" customHeight="1">
      <c r="A478" s="57" t="s">
        <v>295</v>
      </c>
      <c r="B478" s="58"/>
      <c r="C478" s="58"/>
      <c r="D478" s="63"/>
      <c r="E478" s="295">
        <v>0</v>
      </c>
      <c r="F478" s="295"/>
      <c r="G478" s="295">
        <v>0</v>
      </c>
      <c r="H478" s="295"/>
      <c r="I478" s="295">
        <v>0</v>
      </c>
      <c r="J478" s="295"/>
    </row>
    <row r="479" spans="1:10" ht="15" customHeight="1">
      <c r="A479" s="57" t="s">
        <v>296</v>
      </c>
      <c r="B479" s="58"/>
      <c r="C479" s="58"/>
      <c r="D479" s="63"/>
      <c r="E479" s="295">
        <v>0</v>
      </c>
      <c r="F479" s="295"/>
      <c r="G479" s="295">
        <v>0</v>
      </c>
      <c r="H479" s="295"/>
      <c r="I479" s="295">
        <v>0</v>
      </c>
      <c r="J479" s="295"/>
    </row>
    <row r="480" spans="1:10" ht="15" customHeight="1">
      <c r="A480" s="57" t="s">
        <v>297</v>
      </c>
      <c r="B480" s="58"/>
      <c r="C480" s="58"/>
      <c r="D480" s="63"/>
      <c r="E480" s="295">
        <v>0</v>
      </c>
      <c r="F480" s="295"/>
      <c r="G480" s="295">
        <v>0</v>
      </c>
      <c r="H480" s="295"/>
      <c r="I480" s="295">
        <v>0</v>
      </c>
      <c r="J480" s="295"/>
    </row>
    <row r="481" spans="1:10" ht="15" customHeight="1">
      <c r="A481" s="59" t="s">
        <v>298</v>
      </c>
      <c r="B481" s="60"/>
      <c r="C481" s="60"/>
      <c r="D481" s="99"/>
      <c r="E481" s="313">
        <f>E476+E477+E478+E479+E480</f>
        <v>0</v>
      </c>
      <c r="F481" s="313"/>
      <c r="G481" s="313">
        <f>G476+G477+G478+G479+G480</f>
        <v>0</v>
      </c>
      <c r="H481" s="313"/>
      <c r="I481" s="313">
        <f>I476+I477+I478+I479+I480</f>
        <v>0</v>
      </c>
      <c r="J481" s="313"/>
    </row>
    <row r="482" spans="1:10" ht="15" customHeight="1">
      <c r="A482" s="100"/>
      <c r="B482" s="53"/>
      <c r="C482" s="53"/>
      <c r="D482" s="53"/>
      <c r="E482" s="97"/>
      <c r="F482" s="53"/>
      <c r="G482" s="53"/>
      <c r="H482" s="53"/>
      <c r="I482" s="97"/>
      <c r="J482" s="98"/>
    </row>
    <row r="483" spans="1:10" ht="15" customHeight="1">
      <c r="A483" s="101" t="s">
        <v>299</v>
      </c>
      <c r="B483" s="58"/>
      <c r="C483" s="58"/>
      <c r="D483" s="63"/>
      <c r="E483" s="313">
        <f>E474-E481</f>
        <v>0</v>
      </c>
      <c r="F483" s="313"/>
      <c r="G483" s="313">
        <f>G474-G481</f>
        <v>0</v>
      </c>
      <c r="H483" s="313"/>
      <c r="I483" s="313">
        <f>I474-I481</f>
        <v>0</v>
      </c>
      <c r="J483" s="313"/>
    </row>
    <row r="484" spans="1:10" ht="15" customHeight="1">
      <c r="A484" s="102" t="s">
        <v>132</v>
      </c>
      <c r="B484" s="58"/>
      <c r="C484" s="58"/>
      <c r="D484" s="63"/>
      <c r="E484" s="295">
        <v>0</v>
      </c>
      <c r="F484" s="295"/>
      <c r="G484" s="295">
        <v>0</v>
      </c>
      <c r="H484" s="295"/>
      <c r="I484" s="295">
        <v>0</v>
      </c>
      <c r="J484" s="295"/>
    </row>
    <row r="485" spans="1:10" ht="15" customHeight="1">
      <c r="A485" s="100"/>
      <c r="B485" s="53"/>
      <c r="C485" s="53"/>
      <c r="D485" s="53"/>
      <c r="E485" s="53"/>
      <c r="F485" s="53"/>
      <c r="G485" s="53"/>
      <c r="H485" s="97"/>
      <c r="I485" s="97"/>
      <c r="J485" s="98"/>
    </row>
    <row r="486" spans="1:10" ht="15" customHeight="1">
      <c r="A486" s="101" t="s">
        <v>300</v>
      </c>
      <c r="B486" s="58"/>
      <c r="C486" s="58"/>
      <c r="D486" s="63"/>
      <c r="E486" s="314">
        <f>E483-E484</f>
        <v>0</v>
      </c>
      <c r="F486" s="315"/>
      <c r="G486" s="314">
        <f>G483-G484</f>
        <v>0</v>
      </c>
      <c r="H486" s="315"/>
      <c r="I486" s="314">
        <f>I483-I484</f>
        <v>0</v>
      </c>
      <c r="J486" s="315"/>
    </row>
    <row r="487" spans="1:10" ht="15" customHeight="1">
      <c r="A487" s="102" t="s">
        <v>301</v>
      </c>
      <c r="B487" s="58"/>
      <c r="C487" s="58"/>
      <c r="D487" s="63"/>
      <c r="E487" s="295">
        <v>0</v>
      </c>
      <c r="F487" s="295"/>
      <c r="G487" s="295">
        <v>0</v>
      </c>
      <c r="H487" s="295"/>
      <c r="I487" s="295">
        <v>0</v>
      </c>
      <c r="J487" s="295"/>
    </row>
    <row r="488" spans="1:10" ht="15" customHeight="1">
      <c r="A488" s="100"/>
      <c r="B488" s="53"/>
      <c r="C488" s="53"/>
      <c r="D488" s="53"/>
      <c r="E488" s="53"/>
      <c r="F488" s="53"/>
      <c r="G488" s="53"/>
      <c r="H488" s="97"/>
      <c r="I488" s="97"/>
      <c r="J488" s="98"/>
    </row>
    <row r="489" spans="1:10" ht="15" customHeight="1">
      <c r="A489" s="101" t="s">
        <v>307</v>
      </c>
      <c r="B489" s="58"/>
      <c r="C489" s="58"/>
      <c r="D489" s="63"/>
      <c r="E489" s="313">
        <f>E486-E487</f>
        <v>0</v>
      </c>
      <c r="F489" s="313"/>
      <c r="G489" s="313">
        <f>G486-G487</f>
        <v>0</v>
      </c>
      <c r="H489" s="313"/>
      <c r="I489" s="313">
        <f>I486-I487</f>
        <v>0</v>
      </c>
      <c r="J489" s="313"/>
    </row>
    <row r="490" ht="15">
      <c r="A490" s="27"/>
    </row>
    <row r="491" spans="1:2" ht="15">
      <c r="A491" s="14"/>
      <c r="B491" s="14"/>
    </row>
    <row r="492" ht="15">
      <c r="A492" s="22"/>
    </row>
    <row r="493" ht="13.5" customHeight="1"/>
  </sheetData>
  <sheetProtection formatCells="0" formatColumns="0" formatRows="0" insertColumns="0" insertRows="0" insertHyperlinks="0" deleteColumns="0" deleteRows="0" selectLockedCells="1" sort="0" autoFilter="0" pivotTables="0"/>
  <mergeCells count="299">
    <mergeCell ref="E293:F293"/>
    <mergeCell ref="E294:F294"/>
    <mergeCell ref="E288:F288"/>
    <mergeCell ref="E289:F289"/>
    <mergeCell ref="E290:F290"/>
    <mergeCell ref="E291:F291"/>
    <mergeCell ref="E300:F301"/>
    <mergeCell ref="G300:H301"/>
    <mergeCell ref="I298:J298"/>
    <mergeCell ref="G298:H298"/>
    <mergeCell ref="E299:F299"/>
    <mergeCell ref="I299:J299"/>
    <mergeCell ref="E297:F297"/>
    <mergeCell ref="E298:F298"/>
    <mergeCell ref="G297:H297"/>
    <mergeCell ref="E281:F281"/>
    <mergeCell ref="G295:H295"/>
    <mergeCell ref="G288:H288"/>
    <mergeCell ref="G290:H290"/>
    <mergeCell ref="E282:F282"/>
    <mergeCell ref="E284:F284"/>
    <mergeCell ref="E285:F285"/>
    <mergeCell ref="E286:F286"/>
    <mergeCell ref="G291:H291"/>
    <mergeCell ref="E295:F295"/>
    <mergeCell ref="E271:F271"/>
    <mergeCell ref="G293:H293"/>
    <mergeCell ref="G284:H284"/>
    <mergeCell ref="G285:H285"/>
    <mergeCell ref="G286:H286"/>
    <mergeCell ref="G278:H278"/>
    <mergeCell ref="G279:H279"/>
    <mergeCell ref="D170:E170"/>
    <mergeCell ref="D173:E173"/>
    <mergeCell ref="E258:F258"/>
    <mergeCell ref="D187:E187"/>
    <mergeCell ref="D201:E201"/>
    <mergeCell ref="D175:E175"/>
    <mergeCell ref="C252:D252"/>
    <mergeCell ref="B225:C225"/>
    <mergeCell ref="B226:C226"/>
    <mergeCell ref="B232:C232"/>
    <mergeCell ref="G371:I371"/>
    <mergeCell ref="G1:J3"/>
    <mergeCell ref="A10:J10"/>
    <mergeCell ref="E87:G87"/>
    <mergeCell ref="I91:J91"/>
    <mergeCell ref="D91:H91"/>
    <mergeCell ref="A91:C91"/>
    <mergeCell ref="A250:B250"/>
    <mergeCell ref="C250:D250"/>
    <mergeCell ref="A252:B252"/>
    <mergeCell ref="I293:J293"/>
    <mergeCell ref="I290:J290"/>
    <mergeCell ref="E272:F273"/>
    <mergeCell ref="E274:F274"/>
    <mergeCell ref="I274:J274"/>
    <mergeCell ref="G275:H276"/>
    <mergeCell ref="E277:F277"/>
    <mergeCell ref="E278:F278"/>
    <mergeCell ref="E279:F279"/>
    <mergeCell ref="G289:H289"/>
    <mergeCell ref="G265:H265"/>
    <mergeCell ref="B218:C218"/>
    <mergeCell ref="I159:J159"/>
    <mergeCell ref="I160:J160"/>
    <mergeCell ref="B233:C233"/>
    <mergeCell ref="B235:C235"/>
    <mergeCell ref="B236:C236"/>
    <mergeCell ref="E262:F262"/>
    <mergeCell ref="E265:F265"/>
    <mergeCell ref="I262:J262"/>
    <mergeCell ref="A370:B370"/>
    <mergeCell ref="B448:C448"/>
    <mergeCell ref="A383:C383"/>
    <mergeCell ref="A384:C384"/>
    <mergeCell ref="A385:C385"/>
    <mergeCell ref="A371:B371"/>
    <mergeCell ref="C371:D371"/>
    <mergeCell ref="D399:F399"/>
    <mergeCell ref="D391:F391"/>
    <mergeCell ref="D398:F398"/>
    <mergeCell ref="A391:C391"/>
    <mergeCell ref="A399:C399"/>
    <mergeCell ref="B452:C452"/>
    <mergeCell ref="A382:C382"/>
    <mergeCell ref="B442:C442"/>
    <mergeCell ref="B445:C445"/>
    <mergeCell ref="A396:C396"/>
    <mergeCell ref="G458:H458"/>
    <mergeCell ref="D443:J443"/>
    <mergeCell ref="D446:J446"/>
    <mergeCell ref="D453:J453"/>
    <mergeCell ref="D454:J454"/>
    <mergeCell ref="D444:J444"/>
    <mergeCell ref="D450:J450"/>
    <mergeCell ref="G457:H457"/>
    <mergeCell ref="D438:E438"/>
    <mergeCell ref="A381:C381"/>
    <mergeCell ref="G381:J381"/>
    <mergeCell ref="D381:F381"/>
    <mergeCell ref="D382:F382"/>
    <mergeCell ref="G382:J382"/>
    <mergeCell ref="D383:F383"/>
    <mergeCell ref="D384:F384"/>
    <mergeCell ref="G384:J384"/>
    <mergeCell ref="A390:C390"/>
    <mergeCell ref="G282:H282"/>
    <mergeCell ref="I289:J289"/>
    <mergeCell ref="I269:J270"/>
    <mergeCell ref="I265:J265"/>
    <mergeCell ref="I266:J266"/>
    <mergeCell ref="I278:J278"/>
    <mergeCell ref="I279:J279"/>
    <mergeCell ref="I286:J286"/>
    <mergeCell ref="I284:J284"/>
    <mergeCell ref="I285:J285"/>
    <mergeCell ref="C249:D249"/>
    <mergeCell ref="I291:J291"/>
    <mergeCell ref="A92:C92"/>
    <mergeCell ref="I92:J92"/>
    <mergeCell ref="D92:H92"/>
    <mergeCell ref="I99:J99"/>
    <mergeCell ref="F99:H99"/>
    <mergeCell ref="I98:J98"/>
    <mergeCell ref="A99:C99"/>
    <mergeCell ref="D99:E99"/>
    <mergeCell ref="D181:E181"/>
    <mergeCell ref="B207:C207"/>
    <mergeCell ref="B216:C216"/>
    <mergeCell ref="B217:C217"/>
    <mergeCell ref="I277:J277"/>
    <mergeCell ref="G267:H268"/>
    <mergeCell ref="I267:J268"/>
    <mergeCell ref="G269:H270"/>
    <mergeCell ref="G277:H277"/>
    <mergeCell ref="I275:J276"/>
    <mergeCell ref="G271:H271"/>
    <mergeCell ref="I271:J271"/>
    <mergeCell ref="G274:H274"/>
    <mergeCell ref="I272:J273"/>
    <mergeCell ref="F115:G115"/>
    <mergeCell ref="D196:E196"/>
    <mergeCell ref="D198:E198"/>
    <mergeCell ref="H250:J250"/>
    <mergeCell ref="D179:E179"/>
    <mergeCell ref="I192:J192"/>
    <mergeCell ref="D188:E188"/>
    <mergeCell ref="D160:E160"/>
    <mergeCell ref="D167:E167"/>
    <mergeCell ref="D174:E174"/>
    <mergeCell ref="I281:J281"/>
    <mergeCell ref="I282:J282"/>
    <mergeCell ref="I288:J288"/>
    <mergeCell ref="A374:B374"/>
    <mergeCell ref="C374:D374"/>
    <mergeCell ref="E374:F374"/>
    <mergeCell ref="G374:I374"/>
    <mergeCell ref="A373:B373"/>
    <mergeCell ref="C373:D373"/>
    <mergeCell ref="G299:H299"/>
    <mergeCell ref="C370:D370"/>
    <mergeCell ref="E370:F370"/>
    <mergeCell ref="A361:B361"/>
    <mergeCell ref="A372:B372"/>
    <mergeCell ref="A368:B369"/>
    <mergeCell ref="C368:D369"/>
    <mergeCell ref="E368:F369"/>
    <mergeCell ref="E371:F371"/>
    <mergeCell ref="E372:F372"/>
    <mergeCell ref="C372:D372"/>
    <mergeCell ref="D390:F390"/>
    <mergeCell ref="G383:J383"/>
    <mergeCell ref="E373:F373"/>
    <mergeCell ref="G373:I373"/>
    <mergeCell ref="D385:F385"/>
    <mergeCell ref="G385:J385"/>
    <mergeCell ref="D396:F396"/>
    <mergeCell ref="A397:C397"/>
    <mergeCell ref="D397:F397"/>
    <mergeCell ref="A398:C398"/>
    <mergeCell ref="G469:H469"/>
    <mergeCell ref="E469:F469"/>
    <mergeCell ref="G419:J419"/>
    <mergeCell ref="A400:C400"/>
    <mergeCell ref="D400:F400"/>
    <mergeCell ref="A418:C418"/>
    <mergeCell ref="D418:F418"/>
    <mergeCell ref="G418:J418"/>
    <mergeCell ref="A419:C419"/>
    <mergeCell ref="D419:F419"/>
    <mergeCell ref="I294:J294"/>
    <mergeCell ref="G370:I370"/>
    <mergeCell ref="G368:I369"/>
    <mergeCell ref="J368:J369"/>
    <mergeCell ref="I295:J295"/>
    <mergeCell ref="G294:H294"/>
    <mergeCell ref="I297:J297"/>
    <mergeCell ref="I300:J301"/>
    <mergeCell ref="I471:J471"/>
    <mergeCell ref="I472:J472"/>
    <mergeCell ref="I476:J476"/>
    <mergeCell ref="I469:J469"/>
    <mergeCell ref="G372:I372"/>
    <mergeCell ref="G456:H456"/>
    <mergeCell ref="D451:J451"/>
    <mergeCell ref="G479:H479"/>
    <mergeCell ref="I474:J474"/>
    <mergeCell ref="I477:J477"/>
    <mergeCell ref="E471:F471"/>
    <mergeCell ref="E472:F472"/>
    <mergeCell ref="E474:F474"/>
    <mergeCell ref="G477:H477"/>
    <mergeCell ref="E484:F484"/>
    <mergeCell ref="G478:H478"/>
    <mergeCell ref="I478:J478"/>
    <mergeCell ref="E478:F478"/>
    <mergeCell ref="E479:F479"/>
    <mergeCell ref="I479:J479"/>
    <mergeCell ref="E476:F476"/>
    <mergeCell ref="E477:F477"/>
    <mergeCell ref="G471:H471"/>
    <mergeCell ref="G472:H472"/>
    <mergeCell ref="G474:H474"/>
    <mergeCell ref="G476:H476"/>
    <mergeCell ref="E486:F486"/>
    <mergeCell ref="G486:H486"/>
    <mergeCell ref="I486:J486"/>
    <mergeCell ref="I480:J480"/>
    <mergeCell ref="I481:J481"/>
    <mergeCell ref="E480:F480"/>
    <mergeCell ref="E481:F481"/>
    <mergeCell ref="G480:H480"/>
    <mergeCell ref="G481:H481"/>
    <mergeCell ref="E483:F483"/>
    <mergeCell ref="E489:F489"/>
    <mergeCell ref="G489:H489"/>
    <mergeCell ref="I489:J489"/>
    <mergeCell ref="G483:H483"/>
    <mergeCell ref="E487:F487"/>
    <mergeCell ref="G487:H487"/>
    <mergeCell ref="I487:J487"/>
    <mergeCell ref="G484:H484"/>
    <mergeCell ref="I484:J484"/>
    <mergeCell ref="I483:J483"/>
    <mergeCell ref="F98:H98"/>
    <mergeCell ref="D447:J447"/>
    <mergeCell ref="B243:C243"/>
    <mergeCell ref="B244:C244"/>
    <mergeCell ref="A98:C98"/>
    <mergeCell ref="D98:E98"/>
    <mergeCell ref="B229:C229"/>
    <mergeCell ref="B230:C230"/>
    <mergeCell ref="B212:C212"/>
    <mergeCell ref="G281:H281"/>
    <mergeCell ref="E266:F266"/>
    <mergeCell ref="G272:H273"/>
    <mergeCell ref="E275:F276"/>
    <mergeCell ref="E267:F268"/>
    <mergeCell ref="E269:F270"/>
    <mergeCell ref="G266:H266"/>
    <mergeCell ref="H249:J249"/>
    <mergeCell ref="G260:H260"/>
    <mergeCell ref="I260:J260"/>
    <mergeCell ref="I261:J261"/>
    <mergeCell ref="I258:J258"/>
    <mergeCell ref="H252:J252"/>
    <mergeCell ref="A254:J254"/>
    <mergeCell ref="G258:H258"/>
    <mergeCell ref="E260:F260"/>
    <mergeCell ref="A249:B249"/>
    <mergeCell ref="G262:H262"/>
    <mergeCell ref="G261:H261"/>
    <mergeCell ref="E261:F261"/>
    <mergeCell ref="B206:C206"/>
    <mergeCell ref="B208:C208"/>
    <mergeCell ref="B237:C237"/>
    <mergeCell ref="B234:C234"/>
    <mergeCell ref="B227:C227"/>
    <mergeCell ref="B228:C228"/>
    <mergeCell ref="B231:C231"/>
    <mergeCell ref="I162:J162"/>
    <mergeCell ref="I198:J198"/>
    <mergeCell ref="I193:J193"/>
    <mergeCell ref="D182:E182"/>
    <mergeCell ref="D184:E184"/>
    <mergeCell ref="D178:E178"/>
    <mergeCell ref="D177:E177"/>
    <mergeCell ref="I188:J188"/>
    <mergeCell ref="D191:E191"/>
    <mergeCell ref="D180:E180"/>
    <mergeCell ref="I189:J189"/>
    <mergeCell ref="I184:J184"/>
    <mergeCell ref="B241:C241"/>
    <mergeCell ref="B242:C242"/>
    <mergeCell ref="B213:C213"/>
    <mergeCell ref="B211:C211"/>
    <mergeCell ref="I201:J201"/>
    <mergeCell ref="B224:C224"/>
  </mergeCells>
  <hyperlinks>
    <hyperlink ref="K67" r:id="rId1" display="http://www.antwerpen.be/eCache/BED/20/393.html"/>
  </hyperlink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3"/>
  <headerFooter alignWithMargins="0">
    <oddFooter>&amp;CPage &amp;P</oddFooter>
  </headerFooter>
  <rowBreaks count="8" manualBreakCount="8">
    <brk id="48" max="255" man="1"/>
    <brk id="99" max="255" man="1"/>
    <brk id="149" max="255" man="1"/>
    <brk id="301" max="255" man="1"/>
    <brk id="334" max="255" man="1"/>
    <brk id="377" max="255" man="1"/>
    <brk id="402" max="255" man="1"/>
    <brk id="454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9"/>
  <sheetViews>
    <sheetView workbookViewId="0" topLeftCell="A4">
      <selection activeCell="E9" sqref="E9"/>
    </sheetView>
  </sheetViews>
  <sheetFormatPr defaultColWidth="9.140625" defaultRowHeight="12.75"/>
  <cols>
    <col min="1" max="1" width="5.00390625" style="104" customWidth="1"/>
    <col min="2" max="2" width="6.140625" style="104" customWidth="1"/>
    <col min="3" max="3" width="9.140625" style="104" customWidth="1"/>
    <col min="4" max="4" width="13.421875" style="140" customWidth="1"/>
    <col min="5" max="5" width="9.7109375" style="104" bestFit="1" customWidth="1"/>
    <col min="6" max="6" width="2.28125" style="104" customWidth="1"/>
    <col min="7" max="7" width="9.140625" style="104" customWidth="1"/>
    <col min="8" max="8" width="2.28125" style="104" customWidth="1"/>
    <col min="9" max="9" width="2.8515625" style="104" customWidth="1"/>
    <col min="10" max="10" width="10.421875" style="104" customWidth="1"/>
    <col min="11" max="11" width="6.8515625" style="104" customWidth="1"/>
    <col min="12" max="12" width="9.28125" style="104" customWidth="1"/>
    <col min="13" max="13" width="5.57421875" style="104" customWidth="1"/>
    <col min="14" max="14" width="12.00390625" style="104" customWidth="1"/>
    <col min="15" max="15" width="5.7109375" style="104" customWidth="1"/>
    <col min="16" max="16" width="12.7109375" style="104" customWidth="1"/>
    <col min="17" max="17" width="5.421875" style="104" customWidth="1"/>
    <col min="18" max="18" width="12.00390625" style="104" customWidth="1"/>
    <col min="19" max="16384" width="9.140625" style="104" customWidth="1"/>
  </cols>
  <sheetData>
    <row r="1" ht="36.75" customHeight="1"/>
    <row r="2" spans="1:4" s="138" customFormat="1" ht="39" customHeight="1">
      <c r="A2" s="272" t="s">
        <v>47</v>
      </c>
      <c r="D2" s="139"/>
    </row>
    <row r="3" spans="1:4" s="138" customFormat="1" ht="14.25" customHeight="1">
      <c r="A3" s="202" t="s">
        <v>21</v>
      </c>
      <c r="D3" s="139"/>
    </row>
    <row r="4" spans="1:4" s="138" customFormat="1" ht="14.25" customHeight="1">
      <c r="A4" s="202" t="s">
        <v>511</v>
      </c>
      <c r="D4" s="139"/>
    </row>
    <row r="5" spans="1:4" s="138" customFormat="1" ht="27.75" customHeight="1">
      <c r="A5" s="202" t="s">
        <v>22</v>
      </c>
      <c r="D5" s="139"/>
    </row>
    <row r="6" spans="1:17" s="180" customFormat="1" ht="16.5" customHeight="1">
      <c r="A6" s="187" t="s">
        <v>17</v>
      </c>
      <c r="B6" s="188"/>
      <c r="C6" s="189"/>
      <c r="D6" s="190"/>
      <c r="Q6" s="284" t="s">
        <v>474</v>
      </c>
    </row>
    <row r="7" ht="13.5" thickBot="1">
      <c r="Q7" s="224"/>
    </row>
    <row r="8" spans="1:13" ht="13.5" thickBot="1">
      <c r="A8" s="104" t="s">
        <v>414</v>
      </c>
      <c r="E8" s="173">
        <v>200</v>
      </c>
      <c r="G8" s="198" t="s">
        <v>25</v>
      </c>
      <c r="H8" s="198"/>
      <c r="I8" s="198"/>
      <c r="J8" s="198"/>
      <c r="K8" s="198"/>
      <c r="L8" s="198"/>
      <c r="M8" s="198"/>
    </row>
    <row r="9" spans="7:13" ht="13.5" thickBot="1">
      <c r="G9" s="198"/>
      <c r="H9" s="198"/>
      <c r="I9" s="198"/>
      <c r="J9" s="198"/>
      <c r="K9" s="198"/>
      <c r="L9" s="198"/>
      <c r="M9" s="198"/>
    </row>
    <row r="10" spans="1:13" ht="13.5" thickBot="1">
      <c r="A10" s="104" t="s">
        <v>48</v>
      </c>
      <c r="E10" s="228">
        <v>292</v>
      </c>
      <c r="G10" s="198" t="s">
        <v>12</v>
      </c>
      <c r="H10" s="198"/>
      <c r="I10" s="198"/>
      <c r="J10" s="198"/>
      <c r="K10" s="198"/>
      <c r="L10" s="200" t="s">
        <v>13</v>
      </c>
      <c r="M10" s="198"/>
    </row>
    <row r="11" spans="7:13" ht="13.5" thickBot="1">
      <c r="G11" s="198"/>
      <c r="H11" s="198"/>
      <c r="I11" s="198"/>
      <c r="J11" s="198" t="s">
        <v>14</v>
      </c>
      <c r="K11" s="200" t="s">
        <v>15</v>
      </c>
      <c r="L11" s="198"/>
      <c r="M11" s="198"/>
    </row>
    <row r="12" spans="1:13" ht="13.5" thickBot="1">
      <c r="A12" s="104" t="s">
        <v>415</v>
      </c>
      <c r="E12" s="174">
        <f>E8-E10</f>
        <v>-92</v>
      </c>
      <c r="G12" s="201" t="s">
        <v>26</v>
      </c>
      <c r="H12" s="199"/>
      <c r="I12" s="199"/>
      <c r="J12" s="199"/>
      <c r="K12" s="198"/>
      <c r="L12" s="198"/>
      <c r="M12" s="198"/>
    </row>
    <row r="13" spans="1:18" ht="13.5" thickBot="1">
      <c r="A13" s="127" t="s">
        <v>469</v>
      </c>
      <c r="E13" s="228"/>
      <c r="G13" s="199" t="s">
        <v>23</v>
      </c>
      <c r="H13" s="199"/>
      <c r="I13" s="199"/>
      <c r="J13" s="199"/>
      <c r="K13" s="198"/>
      <c r="L13" s="198"/>
      <c r="M13" s="198"/>
      <c r="Q13" s="141"/>
      <c r="R13" s="178"/>
    </row>
    <row r="14" spans="5:18" ht="13.5" thickBot="1">
      <c r="E14" s="142"/>
      <c r="G14" s="199" t="s">
        <v>24</v>
      </c>
      <c r="H14" s="199"/>
      <c r="I14" s="199"/>
      <c r="J14" s="199"/>
      <c r="K14" s="198"/>
      <c r="L14" s="198"/>
      <c r="M14" s="198"/>
      <c r="P14" s="141"/>
      <c r="Q14" s="141"/>
      <c r="R14" s="178"/>
    </row>
    <row r="15" spans="1:18" ht="13.5" thickBot="1">
      <c r="A15" s="104" t="s">
        <v>440</v>
      </c>
      <c r="E15" s="175">
        <f>SUM(E12:E13)</f>
        <v>-92</v>
      </c>
      <c r="P15" s="141"/>
      <c r="Q15" s="141"/>
      <c r="R15" s="178"/>
    </row>
    <row r="16" ht="13.5" thickBot="1">
      <c r="O16" s="125"/>
    </row>
    <row r="17" spans="1:11" ht="15.75">
      <c r="A17" s="241" t="s">
        <v>416</v>
      </c>
      <c r="B17" s="229"/>
      <c r="C17" s="229"/>
      <c r="D17" s="230"/>
      <c r="E17" s="229"/>
      <c r="F17" s="231"/>
      <c r="G17" s="229"/>
      <c r="H17" s="229"/>
      <c r="I17" s="229"/>
      <c r="J17" s="229"/>
      <c r="K17" s="232"/>
    </row>
    <row r="18" spans="1:12" ht="12.75">
      <c r="A18" s="233"/>
      <c r="B18" s="142"/>
      <c r="C18" s="142"/>
      <c r="D18" s="143"/>
      <c r="E18" s="225" t="s">
        <v>11</v>
      </c>
      <c r="F18" s="223"/>
      <c r="G18" s="226">
        <v>2010</v>
      </c>
      <c r="H18" s="142"/>
      <c r="I18" s="142"/>
      <c r="J18" s="142"/>
      <c r="K18" s="234"/>
      <c r="L18" s="127" t="s">
        <v>473</v>
      </c>
    </row>
    <row r="19" spans="1:11" ht="12.75">
      <c r="A19" s="233"/>
      <c r="B19" s="142" t="s">
        <v>423</v>
      </c>
      <c r="C19" s="142"/>
      <c r="D19" s="143"/>
      <c r="E19" s="142"/>
      <c r="F19" s="186"/>
      <c r="G19" s="142"/>
      <c r="H19" s="142"/>
      <c r="I19" s="142"/>
      <c r="J19" s="142"/>
      <c r="K19" s="234"/>
    </row>
    <row r="20" spans="1:11" ht="12.75">
      <c r="A20" s="233"/>
      <c r="B20" s="142"/>
      <c r="C20" s="148">
        <v>0.25</v>
      </c>
      <c r="D20" s="149" t="s">
        <v>27</v>
      </c>
      <c r="E20" s="150">
        <f>IF($E$12&lt;D45,$E$12,D45)</f>
        <v>-92</v>
      </c>
      <c r="F20" s="227"/>
      <c r="G20" s="150"/>
      <c r="H20" s="147" t="s">
        <v>417</v>
      </c>
      <c r="I20" s="151" t="s">
        <v>419</v>
      </c>
      <c r="J20" s="150">
        <f>C20*E20</f>
        <v>-23</v>
      </c>
      <c r="K20" s="234"/>
    </row>
    <row r="21" spans="1:11" ht="12.75">
      <c r="A21" s="233"/>
      <c r="B21" s="142"/>
      <c r="C21" s="148">
        <v>0.3</v>
      </c>
      <c r="D21" s="149" t="s">
        <v>27</v>
      </c>
      <c r="E21" s="150">
        <f>IF($E$12&lt;D45,D45,IF($E$12&lt;D46,$E$12,D46))</f>
        <v>7900</v>
      </c>
      <c r="F21" s="227" t="s">
        <v>418</v>
      </c>
      <c r="G21" s="150">
        <f>D45</f>
        <v>7900</v>
      </c>
      <c r="H21" s="147" t="s">
        <v>417</v>
      </c>
      <c r="I21" s="151" t="s">
        <v>419</v>
      </c>
      <c r="J21" s="150">
        <f>C21*(E21-G21)</f>
        <v>0</v>
      </c>
      <c r="K21" s="234"/>
    </row>
    <row r="22" spans="1:11" ht="12.75">
      <c r="A22" s="233"/>
      <c r="B22" s="142"/>
      <c r="C22" s="148">
        <v>0.4</v>
      </c>
      <c r="D22" s="149" t="s">
        <v>27</v>
      </c>
      <c r="E22" s="150">
        <f>IF($E$12&lt;D46,D46,IF($E$12&lt;D47,$E$12,D47))</f>
        <v>11240</v>
      </c>
      <c r="F22" s="227" t="s">
        <v>418</v>
      </c>
      <c r="G22" s="150">
        <f>D46</f>
        <v>11240</v>
      </c>
      <c r="H22" s="147" t="s">
        <v>417</v>
      </c>
      <c r="I22" s="151" t="s">
        <v>419</v>
      </c>
      <c r="J22" s="150">
        <f>C22*(E22-G22)</f>
        <v>0</v>
      </c>
      <c r="K22" s="234"/>
    </row>
    <row r="23" spans="1:11" ht="12.75">
      <c r="A23" s="233"/>
      <c r="B23" s="142"/>
      <c r="C23" s="148">
        <v>0.45</v>
      </c>
      <c r="D23" s="149" t="s">
        <v>27</v>
      </c>
      <c r="E23" s="150">
        <f>IF($E$12&lt;D47,D47,IF($E$12&lt;D48,$E$12,D48))</f>
        <v>18730</v>
      </c>
      <c r="F23" s="227" t="s">
        <v>418</v>
      </c>
      <c r="G23" s="150">
        <f>D47</f>
        <v>18730</v>
      </c>
      <c r="H23" s="147" t="s">
        <v>417</v>
      </c>
      <c r="I23" s="151" t="s">
        <v>419</v>
      </c>
      <c r="J23" s="150">
        <f>C23*(E23-G23)</f>
        <v>0</v>
      </c>
      <c r="K23" s="234"/>
    </row>
    <row r="24" spans="1:11" ht="12.75">
      <c r="A24" s="233"/>
      <c r="B24" s="142"/>
      <c r="C24" s="148">
        <v>0.5</v>
      </c>
      <c r="D24" s="149" t="s">
        <v>27</v>
      </c>
      <c r="E24" s="150">
        <f>IF($E$12&gt;D49,$E$12,D49)</f>
        <v>34330</v>
      </c>
      <c r="F24" s="227" t="s">
        <v>418</v>
      </c>
      <c r="G24" s="150">
        <f>D48</f>
        <v>34330</v>
      </c>
      <c r="H24" s="147" t="s">
        <v>417</v>
      </c>
      <c r="I24" s="151" t="s">
        <v>419</v>
      </c>
      <c r="J24" s="150">
        <f>C24*(E24-G24)</f>
        <v>0</v>
      </c>
      <c r="K24" s="234"/>
    </row>
    <row r="25" spans="1:11" ht="12.75">
      <c r="A25" s="233"/>
      <c r="B25" s="142"/>
      <c r="C25" s="148"/>
      <c r="D25" s="149"/>
      <c r="E25" s="150"/>
      <c r="F25" s="227"/>
      <c r="G25" s="150"/>
      <c r="H25" s="147"/>
      <c r="I25" s="151"/>
      <c r="J25" s="152"/>
      <c r="K25" s="234"/>
    </row>
    <row r="26" spans="1:11" ht="12.75">
      <c r="A26" s="233"/>
      <c r="B26" s="142"/>
      <c r="C26" s="148"/>
      <c r="D26" s="149"/>
      <c r="E26" s="147"/>
      <c r="F26" s="227"/>
      <c r="G26" s="147"/>
      <c r="H26" s="147"/>
      <c r="I26" s="151"/>
      <c r="J26" s="147"/>
      <c r="K26" s="234"/>
    </row>
    <row r="27" spans="1:11" ht="12.75">
      <c r="A27" s="233"/>
      <c r="B27" s="142"/>
      <c r="C27" s="148"/>
      <c r="D27" s="149"/>
      <c r="E27" s="147"/>
      <c r="F27" s="227"/>
      <c r="G27" s="147"/>
      <c r="H27" s="147"/>
      <c r="I27" s="151"/>
      <c r="J27" s="150">
        <f>SUM(J20:J24)</f>
        <v>-23</v>
      </c>
      <c r="K27" s="234"/>
    </row>
    <row r="28" spans="1:11" ht="12.75">
      <c r="A28" s="233"/>
      <c r="B28" s="142" t="s">
        <v>422</v>
      </c>
      <c r="C28" s="142"/>
      <c r="D28" s="143"/>
      <c r="E28" s="142"/>
      <c r="F28" s="186"/>
      <c r="G28" s="142"/>
      <c r="H28" s="142"/>
      <c r="I28" s="142"/>
      <c r="J28" s="142"/>
      <c r="K28" s="234"/>
    </row>
    <row r="29" spans="1:11" ht="13.5" thickBot="1">
      <c r="A29" s="233"/>
      <c r="B29" s="142"/>
      <c r="C29" s="142"/>
      <c r="D29" s="143"/>
      <c r="E29" s="142"/>
      <c r="F29" s="186"/>
      <c r="G29" s="142"/>
      <c r="H29" s="142"/>
      <c r="I29" s="142"/>
      <c r="J29" s="142"/>
      <c r="K29" s="234"/>
    </row>
    <row r="30" spans="1:11" ht="13.5" thickBot="1">
      <c r="A30" s="233"/>
      <c r="B30" s="142"/>
      <c r="C30" s="142" t="s">
        <v>424</v>
      </c>
      <c r="D30" s="143"/>
      <c r="E30" s="142"/>
      <c r="F30" s="186"/>
      <c r="G30" s="142"/>
      <c r="H30" s="142"/>
      <c r="I30" s="145" t="s">
        <v>419</v>
      </c>
      <c r="J30" s="228"/>
      <c r="K30" s="234"/>
    </row>
    <row r="31" spans="1:11" ht="12.75">
      <c r="A31" s="233"/>
      <c r="B31" s="142"/>
      <c r="C31" s="142"/>
      <c r="D31" s="143"/>
      <c r="E31" s="142"/>
      <c r="F31" s="186"/>
      <c r="G31" s="142"/>
      <c r="H31" s="142"/>
      <c r="I31" s="142"/>
      <c r="J31" s="142"/>
      <c r="K31" s="234"/>
    </row>
    <row r="32" spans="1:11" ht="12.75">
      <c r="A32" s="233"/>
      <c r="B32" s="142"/>
      <c r="C32" s="148">
        <v>0.25</v>
      </c>
      <c r="D32" s="149" t="s">
        <v>27</v>
      </c>
      <c r="E32" s="150">
        <f>IF($J$30&lt;D45,$J$30,D45)</f>
        <v>0</v>
      </c>
      <c r="F32" s="227"/>
      <c r="G32" s="150"/>
      <c r="H32" s="147" t="s">
        <v>417</v>
      </c>
      <c r="I32" s="151" t="s">
        <v>419</v>
      </c>
      <c r="J32" s="150">
        <f>C32*E32</f>
        <v>0</v>
      </c>
      <c r="K32" s="234"/>
    </row>
    <row r="33" spans="1:11" ht="12.75">
      <c r="A33" s="233"/>
      <c r="B33" s="142"/>
      <c r="C33" s="148">
        <v>0.3</v>
      </c>
      <c r="D33" s="149" t="s">
        <v>27</v>
      </c>
      <c r="E33" s="150">
        <f>IF($J$30&lt;D45,D45,IF($J$30&lt;D46,$J$30,D46))</f>
        <v>7900</v>
      </c>
      <c r="F33" s="227" t="s">
        <v>418</v>
      </c>
      <c r="G33" s="150">
        <f>D45</f>
        <v>7900</v>
      </c>
      <c r="H33" s="147" t="s">
        <v>417</v>
      </c>
      <c r="I33" s="151" t="s">
        <v>419</v>
      </c>
      <c r="J33" s="150">
        <f>C33*(E33-G33)</f>
        <v>0</v>
      </c>
      <c r="K33" s="234"/>
    </row>
    <row r="34" spans="1:11" ht="12.75">
      <c r="A34" s="233"/>
      <c r="B34" s="142"/>
      <c r="C34" s="148">
        <v>0.4</v>
      </c>
      <c r="D34" s="149" t="s">
        <v>27</v>
      </c>
      <c r="E34" s="150">
        <f>IF($J$30&lt;D46,D46,IF($J$30&lt;D47,$J$30,D47))</f>
        <v>11240</v>
      </c>
      <c r="F34" s="227" t="s">
        <v>418</v>
      </c>
      <c r="G34" s="150">
        <f>D46</f>
        <v>11240</v>
      </c>
      <c r="H34" s="147" t="s">
        <v>417</v>
      </c>
      <c r="I34" s="151" t="s">
        <v>419</v>
      </c>
      <c r="J34" s="150">
        <f>C34*(E34-G34)</f>
        <v>0</v>
      </c>
      <c r="K34" s="234"/>
    </row>
    <row r="35" spans="1:11" ht="12.75">
      <c r="A35" s="233"/>
      <c r="B35" s="142"/>
      <c r="C35" s="148">
        <v>0.45</v>
      </c>
      <c r="D35" s="149" t="s">
        <v>27</v>
      </c>
      <c r="E35" s="150">
        <f>IF($J$30&lt;D47,D47,IF($J$30&lt;D48,$J$30,D48))</f>
        <v>18730</v>
      </c>
      <c r="F35" s="227" t="s">
        <v>418</v>
      </c>
      <c r="G35" s="150">
        <f>D47</f>
        <v>18730</v>
      </c>
      <c r="H35" s="147" t="s">
        <v>417</v>
      </c>
      <c r="I35" s="151" t="s">
        <v>419</v>
      </c>
      <c r="J35" s="150">
        <f>C35*(E35-G35)</f>
        <v>0</v>
      </c>
      <c r="K35" s="234"/>
    </row>
    <row r="36" spans="1:11" ht="12.75">
      <c r="A36" s="233"/>
      <c r="B36" s="142"/>
      <c r="C36" s="148">
        <v>0.5</v>
      </c>
      <c r="D36" s="149" t="s">
        <v>27</v>
      </c>
      <c r="E36" s="150">
        <f>IF(J30&gt;D49,J30,D49)</f>
        <v>34330</v>
      </c>
      <c r="F36" s="227" t="s">
        <v>418</v>
      </c>
      <c r="G36" s="150">
        <f>D48</f>
        <v>34330</v>
      </c>
      <c r="H36" s="147" t="s">
        <v>417</v>
      </c>
      <c r="I36" s="151" t="s">
        <v>419</v>
      </c>
      <c r="J36" s="150">
        <f>C36*(E36-G36)</f>
        <v>0</v>
      </c>
      <c r="K36" s="234"/>
    </row>
    <row r="37" spans="1:11" ht="7.5" customHeight="1">
      <c r="A37" s="233"/>
      <c r="B37" s="142"/>
      <c r="C37" s="148"/>
      <c r="D37" s="149"/>
      <c r="E37" s="150"/>
      <c r="F37" s="227"/>
      <c r="G37" s="150"/>
      <c r="H37" s="147"/>
      <c r="I37" s="151"/>
      <c r="J37" s="152"/>
      <c r="K37" s="234"/>
    </row>
    <row r="38" spans="1:11" ht="16.5" customHeight="1">
      <c r="A38" s="233"/>
      <c r="B38" s="142"/>
      <c r="C38" s="148"/>
      <c r="D38" s="149"/>
      <c r="E38" s="147"/>
      <c r="F38" s="227"/>
      <c r="G38" s="147"/>
      <c r="H38" s="147"/>
      <c r="I38" s="151"/>
      <c r="J38" s="150">
        <f>SUM(J32:J36)</f>
        <v>0</v>
      </c>
      <c r="K38" s="234"/>
    </row>
    <row r="39" spans="1:11" ht="7.5" customHeight="1" thickBot="1">
      <c r="A39" s="233"/>
      <c r="B39" s="142"/>
      <c r="C39" s="144"/>
      <c r="D39" s="143"/>
      <c r="E39" s="147"/>
      <c r="F39" s="227"/>
      <c r="G39" s="147"/>
      <c r="H39" s="147"/>
      <c r="I39" s="151"/>
      <c r="J39" s="150"/>
      <c r="K39" s="235"/>
    </row>
    <row r="40" spans="1:11" ht="13.5" thickBot="1">
      <c r="A40" s="233"/>
      <c r="B40" s="142" t="s">
        <v>425</v>
      </c>
      <c r="C40" s="142"/>
      <c r="D40" s="146"/>
      <c r="E40" s="150">
        <f>J27</f>
        <v>-23</v>
      </c>
      <c r="F40" s="227" t="s">
        <v>418</v>
      </c>
      <c r="G40" s="150">
        <f>J38</f>
        <v>0</v>
      </c>
      <c r="H40" s="147"/>
      <c r="I40" s="147"/>
      <c r="J40" s="175">
        <f>E40-G40</f>
        <v>-23</v>
      </c>
      <c r="K40" s="235"/>
    </row>
    <row r="41" spans="1:11" ht="13.5" thickBot="1">
      <c r="A41" s="236"/>
      <c r="B41" s="237"/>
      <c r="C41" s="237"/>
      <c r="D41" s="238"/>
      <c r="E41" s="237"/>
      <c r="F41" s="239"/>
      <c r="G41" s="237"/>
      <c r="H41" s="237"/>
      <c r="I41" s="237"/>
      <c r="J41" s="237"/>
      <c r="K41" s="240"/>
    </row>
    <row r="42" ht="12.75">
      <c r="F42" s="177"/>
    </row>
    <row r="43" spans="2:6" ht="12.75">
      <c r="B43" s="197"/>
      <c r="C43" s="184" t="s">
        <v>11</v>
      </c>
      <c r="D43" s="183">
        <v>2010</v>
      </c>
      <c r="F43" s="177"/>
    </row>
    <row r="44" spans="2:4" ht="12.75">
      <c r="B44" s="182" t="s">
        <v>10</v>
      </c>
      <c r="D44" s="196" t="s">
        <v>16</v>
      </c>
    </row>
    <row r="45" spans="2:4" ht="12.75">
      <c r="B45" s="179">
        <v>0.25</v>
      </c>
      <c r="C45" s="176" t="s">
        <v>420</v>
      </c>
      <c r="D45" s="181">
        <v>7900</v>
      </c>
    </row>
    <row r="46" spans="2:4" ht="12.75">
      <c r="B46" s="179">
        <v>0.3</v>
      </c>
      <c r="C46" s="176" t="s">
        <v>420</v>
      </c>
      <c r="D46" s="181">
        <v>11240</v>
      </c>
    </row>
    <row r="47" spans="2:4" ht="12.75">
      <c r="B47" s="179">
        <v>0.4</v>
      </c>
      <c r="C47" s="176" t="s">
        <v>420</v>
      </c>
      <c r="D47" s="181">
        <v>18730</v>
      </c>
    </row>
    <row r="48" spans="2:4" ht="12.75">
      <c r="B48" s="179">
        <v>0.45</v>
      </c>
      <c r="C48" s="176" t="s">
        <v>420</v>
      </c>
      <c r="D48" s="181">
        <v>34330</v>
      </c>
    </row>
    <row r="49" spans="2:4" ht="12.75">
      <c r="B49" s="179">
        <v>0.5</v>
      </c>
      <c r="C49" s="176" t="s">
        <v>421</v>
      </c>
      <c r="D49" s="181">
        <v>34330</v>
      </c>
    </row>
  </sheetData>
  <sheetProtection/>
  <hyperlinks>
    <hyperlink ref="L10" r:id="rId1" display="www.rsvz.be"/>
    <hyperlink ref="K11" r:id="rId2" display="&quot;berekeningsmodule&quot;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8"/>
  <sheetViews>
    <sheetView workbookViewId="0" topLeftCell="A13">
      <selection activeCell="H21" sqref="H21"/>
    </sheetView>
  </sheetViews>
  <sheetFormatPr defaultColWidth="9.140625" defaultRowHeight="12.75"/>
  <cols>
    <col min="1" max="1" width="41.7109375" style="127" customWidth="1"/>
    <col min="2" max="2" width="17.00390625" style="127" customWidth="1"/>
    <col min="3" max="3" width="16.00390625" style="127" customWidth="1"/>
    <col min="4" max="4" width="15.421875" style="127" customWidth="1"/>
    <col min="5" max="5" width="6.57421875" style="127" customWidth="1"/>
    <col min="6" max="6" width="3.28125" style="127" customWidth="1"/>
    <col min="7" max="7" width="17.57421875" style="104" customWidth="1"/>
    <col min="8" max="8" width="26.7109375" style="104" customWidth="1"/>
    <col min="9" max="16384" width="9.140625" style="104" customWidth="1"/>
  </cols>
  <sheetData>
    <row r="1" ht="30.75">
      <c r="A1" s="103" t="s">
        <v>441</v>
      </c>
    </row>
    <row r="2" ht="12.75">
      <c r="A2" s="105" t="s">
        <v>347</v>
      </c>
    </row>
    <row r="3" ht="12.75">
      <c r="A3" s="105" t="s">
        <v>52</v>
      </c>
    </row>
    <row r="4" ht="12.75">
      <c r="A4" s="105" t="s">
        <v>51</v>
      </c>
    </row>
    <row r="5" ht="12.75">
      <c r="A5" s="105" t="s">
        <v>470</v>
      </c>
    </row>
    <row r="6" ht="12.75">
      <c r="A6" s="105" t="s">
        <v>471</v>
      </c>
    </row>
    <row r="7" spans="1:6" s="194" customFormat="1" ht="7.5" customHeight="1">
      <c r="A7" s="191"/>
      <c r="B7" s="242"/>
      <c r="C7" s="191"/>
      <c r="D7" s="191"/>
      <c r="E7" s="191"/>
      <c r="F7" s="191"/>
    </row>
    <row r="8" spans="1:3" ht="12.75">
      <c r="A8" s="192" t="s">
        <v>46</v>
      </c>
      <c r="B8" s="191"/>
      <c r="C8" s="104"/>
    </row>
    <row r="9" spans="1:3" ht="8.25" customHeight="1">
      <c r="A9" s="193"/>
      <c r="B9" s="191"/>
      <c r="C9" s="104"/>
    </row>
    <row r="10" spans="1:6" ht="18" thickBot="1">
      <c r="A10" s="243" t="s">
        <v>49</v>
      </c>
      <c r="B10" s="107"/>
      <c r="C10" s="107"/>
      <c r="D10" s="107"/>
      <c r="E10" s="107"/>
      <c r="F10" s="107"/>
    </row>
    <row r="11" spans="1:7" s="180" customFormat="1" ht="17.25">
      <c r="A11" s="349" t="s">
        <v>343</v>
      </c>
      <c r="B11" s="351" t="s">
        <v>55</v>
      </c>
      <c r="C11" s="351" t="s">
        <v>56</v>
      </c>
      <c r="D11" s="244" t="s">
        <v>345</v>
      </c>
      <c r="E11" s="245"/>
      <c r="F11" s="245"/>
      <c r="G11" s="246" t="s">
        <v>53</v>
      </c>
    </row>
    <row r="12" spans="1:7" s="180" customFormat="1" ht="18" thickBot="1">
      <c r="A12" s="350"/>
      <c r="B12" s="352"/>
      <c r="C12" s="352"/>
      <c r="D12" s="247" t="s">
        <v>452</v>
      </c>
      <c r="E12" s="245"/>
      <c r="F12" s="245"/>
      <c r="G12" s="248" t="s">
        <v>54</v>
      </c>
    </row>
    <row r="13" spans="1:7" ht="18" thickBot="1">
      <c r="A13" s="161" t="s">
        <v>444</v>
      </c>
      <c r="B13" s="162">
        <v>15</v>
      </c>
      <c r="C13" s="163">
        <v>100</v>
      </c>
      <c r="D13" s="164">
        <v>20</v>
      </c>
      <c r="E13" s="133"/>
      <c r="F13" s="133"/>
      <c r="G13" s="131">
        <f>(C13-B13)/C13</f>
        <v>0.85</v>
      </c>
    </row>
    <row r="14" spans="1:7" ht="18" thickBot="1">
      <c r="A14" s="161" t="s">
        <v>445</v>
      </c>
      <c r="B14" s="165">
        <v>0</v>
      </c>
      <c r="C14" s="163">
        <v>30</v>
      </c>
      <c r="D14" s="164">
        <v>80</v>
      </c>
      <c r="E14" s="133"/>
      <c r="F14" s="133"/>
      <c r="G14" s="131">
        <f>(C14-B14)/C14</f>
        <v>1</v>
      </c>
    </row>
    <row r="15" spans="1:7" ht="18" thickBot="1">
      <c r="A15" s="161" t="s">
        <v>346</v>
      </c>
      <c r="B15" s="165">
        <v>0</v>
      </c>
      <c r="C15" s="163">
        <v>0</v>
      </c>
      <c r="D15" s="164">
        <v>0</v>
      </c>
      <c r="E15" s="133"/>
      <c r="F15" s="133"/>
      <c r="G15" s="131"/>
    </row>
    <row r="16" spans="1:7" ht="18" thickBot="1">
      <c r="A16" s="161" t="s">
        <v>346</v>
      </c>
      <c r="B16" s="165">
        <v>0</v>
      </c>
      <c r="C16" s="163">
        <v>0</v>
      </c>
      <c r="D16" s="164">
        <v>0</v>
      </c>
      <c r="E16" s="133"/>
      <c r="F16" s="133"/>
      <c r="G16" s="131"/>
    </row>
    <row r="17" spans="1:7" ht="18" thickBot="1">
      <c r="A17" s="161" t="s">
        <v>346</v>
      </c>
      <c r="B17" s="165">
        <v>0</v>
      </c>
      <c r="C17" s="163">
        <v>0</v>
      </c>
      <c r="D17" s="164">
        <v>0</v>
      </c>
      <c r="E17" s="133"/>
      <c r="F17" s="133"/>
      <c r="G17" s="131"/>
    </row>
    <row r="18" spans="1:8" ht="18" thickBot="1">
      <c r="A18" s="107"/>
      <c r="B18" s="107"/>
      <c r="C18" s="107"/>
      <c r="D18" s="156">
        <f>IF(SUM(D13:D17)=100,SUM(D13:D17),"!!100% graag!!")</f>
        <v>100</v>
      </c>
      <c r="E18" s="132"/>
      <c r="F18" s="132"/>
      <c r="G18" s="155">
        <f>IF(SUM(D13:D17)=100,SUMPRODUCT(D13:D17,G13:G17)/100," ")</f>
        <v>0.97</v>
      </c>
      <c r="H18" s="122" t="s">
        <v>57</v>
      </c>
    </row>
    <row r="20" ht="30.75">
      <c r="A20" s="103" t="s">
        <v>50</v>
      </c>
    </row>
    <row r="21" spans="1:2" ht="16.5" customHeight="1">
      <c r="A21" s="192" t="s">
        <v>18</v>
      </c>
      <c r="B21" s="191"/>
    </row>
    <row r="22" spans="1:6" s="194" customFormat="1" ht="6.75" customHeight="1">
      <c r="A22" s="193"/>
      <c r="B22" s="191"/>
      <c r="C22" s="191"/>
      <c r="D22" s="191"/>
      <c r="E22" s="191"/>
      <c r="F22" s="191"/>
    </row>
    <row r="23" spans="1:6" ht="48" customHeight="1">
      <c r="A23" s="342" t="s">
        <v>19</v>
      </c>
      <c r="B23" s="342"/>
      <c r="C23" s="342"/>
      <c r="D23" s="342"/>
      <c r="E23" s="126"/>
      <c r="F23" s="126"/>
    </row>
    <row r="24" ht="18" thickBot="1">
      <c r="A24" s="195" t="s">
        <v>472</v>
      </c>
    </row>
    <row r="25" spans="1:3" ht="20.25" thickBot="1">
      <c r="A25" s="108"/>
      <c r="B25" s="109" t="s">
        <v>349</v>
      </c>
      <c r="C25" s="109" t="s">
        <v>350</v>
      </c>
    </row>
    <row r="26" ht="8.25" customHeight="1" thickBot="1"/>
    <row r="27" spans="1:3" ht="18" thickBot="1">
      <c r="A27" s="110" t="s">
        <v>351</v>
      </c>
      <c r="B27" s="123">
        <f>SUM(B28:B34)</f>
        <v>0</v>
      </c>
      <c r="C27" s="123">
        <f>SUM(C28:C34)</f>
        <v>0</v>
      </c>
    </row>
    <row r="28" spans="1:3" ht="18" thickBot="1">
      <c r="A28" s="111" t="s">
        <v>352</v>
      </c>
      <c r="B28" s="166">
        <v>0</v>
      </c>
      <c r="C28" s="166">
        <v>0</v>
      </c>
    </row>
    <row r="29" spans="1:3" ht="18" thickBot="1">
      <c r="A29" s="111" t="s">
        <v>353</v>
      </c>
      <c r="B29" s="166">
        <v>0</v>
      </c>
      <c r="C29" s="166">
        <v>0</v>
      </c>
    </row>
    <row r="30" spans="1:3" ht="18" thickBot="1">
      <c r="A30" s="111" t="s">
        <v>354</v>
      </c>
      <c r="B30" s="166">
        <v>0</v>
      </c>
      <c r="C30" s="166">
        <v>0</v>
      </c>
    </row>
    <row r="31" spans="1:3" ht="18" thickBot="1">
      <c r="A31" s="111" t="s">
        <v>355</v>
      </c>
      <c r="B31" s="166">
        <v>0</v>
      </c>
      <c r="C31" s="166">
        <v>0</v>
      </c>
    </row>
    <row r="32" spans="1:3" ht="18" thickBot="1">
      <c r="A32" s="111" t="s">
        <v>356</v>
      </c>
      <c r="B32" s="166">
        <v>0</v>
      </c>
      <c r="C32" s="166">
        <v>0</v>
      </c>
    </row>
    <row r="33" spans="1:3" ht="18" thickBot="1">
      <c r="A33" s="111" t="s">
        <v>357</v>
      </c>
      <c r="B33" s="166">
        <v>0</v>
      </c>
      <c r="C33" s="166">
        <v>0</v>
      </c>
    </row>
    <row r="34" spans="1:3" ht="18" thickBot="1">
      <c r="A34" s="112" t="s">
        <v>407</v>
      </c>
      <c r="B34" s="166">
        <v>0</v>
      </c>
      <c r="C34" s="166">
        <v>0</v>
      </c>
    </row>
    <row r="35" spans="1:3" ht="12.75">
      <c r="A35" s="347"/>
      <c r="B35" s="345"/>
      <c r="C35" s="345"/>
    </row>
    <row r="36" spans="1:3" ht="13.5" thickBot="1">
      <c r="A36" s="348"/>
      <c r="B36" s="346"/>
      <c r="C36" s="346"/>
    </row>
    <row r="37" spans="1:3" ht="18" thickBot="1">
      <c r="A37" s="110" t="s">
        <v>358</v>
      </c>
      <c r="B37" s="123">
        <f>SUM(B38:B46)</f>
        <v>0</v>
      </c>
      <c r="C37" s="123">
        <f>SUM(C38:C46)</f>
        <v>0</v>
      </c>
    </row>
    <row r="38" spans="1:3" ht="18" thickBot="1">
      <c r="A38" s="111" t="s">
        <v>359</v>
      </c>
      <c r="B38" s="166">
        <v>0</v>
      </c>
      <c r="C38" s="166">
        <v>0</v>
      </c>
    </row>
    <row r="39" spans="1:3" ht="18" thickBot="1">
      <c r="A39" s="111" t="s">
        <v>360</v>
      </c>
      <c r="B39" s="166">
        <v>0</v>
      </c>
      <c r="C39" s="166">
        <v>0</v>
      </c>
    </row>
    <row r="40" spans="1:3" ht="18" thickBot="1">
      <c r="A40" s="111" t="s">
        <v>361</v>
      </c>
      <c r="B40" s="166">
        <v>0</v>
      </c>
      <c r="C40" s="166">
        <v>0</v>
      </c>
    </row>
    <row r="41" spans="1:3" ht="18" thickBot="1">
      <c r="A41" s="111" t="s">
        <v>362</v>
      </c>
      <c r="B41" s="166">
        <v>0</v>
      </c>
      <c r="C41" s="166">
        <v>0</v>
      </c>
    </row>
    <row r="42" spans="1:3" ht="18" thickBot="1">
      <c r="A42" s="111" t="s">
        <v>363</v>
      </c>
      <c r="B42" s="166">
        <v>0</v>
      </c>
      <c r="C42" s="166">
        <v>0</v>
      </c>
    </row>
    <row r="43" spans="1:3" ht="18" thickBot="1">
      <c r="A43" s="111" t="s">
        <v>364</v>
      </c>
      <c r="B43" s="166">
        <v>0</v>
      </c>
      <c r="C43" s="166">
        <v>0</v>
      </c>
    </row>
    <row r="44" spans="1:3" ht="18" thickBot="1">
      <c r="A44" s="111" t="s">
        <v>365</v>
      </c>
      <c r="B44" s="166">
        <v>0</v>
      </c>
      <c r="C44" s="166">
        <v>0</v>
      </c>
    </row>
    <row r="45" spans="1:3" ht="18" thickBot="1">
      <c r="A45" s="111" t="s">
        <v>366</v>
      </c>
      <c r="B45" s="166">
        <v>0</v>
      </c>
      <c r="C45" s="166">
        <v>0</v>
      </c>
    </row>
    <row r="46" spans="1:3" ht="18" thickBot="1">
      <c r="A46" s="112" t="s">
        <v>407</v>
      </c>
      <c r="B46" s="166">
        <v>0</v>
      </c>
      <c r="C46" s="166">
        <v>0</v>
      </c>
    </row>
    <row r="47" spans="1:3" ht="12.75">
      <c r="A47" s="357"/>
      <c r="B47" s="345"/>
      <c r="C47" s="345"/>
    </row>
    <row r="48" spans="1:3" ht="13.5" thickBot="1">
      <c r="A48" s="358"/>
      <c r="B48" s="346"/>
      <c r="C48" s="346"/>
    </row>
    <row r="49" spans="1:3" ht="18" thickBot="1">
      <c r="A49" s="110" t="s">
        <v>367</v>
      </c>
      <c r="B49" s="123">
        <f>SUM(B50:B58)</f>
        <v>0</v>
      </c>
      <c r="C49" s="123">
        <f>SUM(C50:C58)</f>
        <v>0</v>
      </c>
    </row>
    <row r="50" spans="1:3" ht="18" thickBot="1">
      <c r="A50" s="111" t="s">
        <v>368</v>
      </c>
      <c r="B50" s="166">
        <v>0</v>
      </c>
      <c r="C50" s="166">
        <v>0</v>
      </c>
    </row>
    <row r="51" spans="1:3" ht="18" thickBot="1">
      <c r="A51" s="111" t="s">
        <v>369</v>
      </c>
      <c r="B51" s="166">
        <v>0</v>
      </c>
      <c r="C51" s="166">
        <v>0</v>
      </c>
    </row>
    <row r="52" spans="1:3" ht="18" thickBot="1">
      <c r="A52" s="111" t="s">
        <v>370</v>
      </c>
      <c r="B52" s="166">
        <v>0</v>
      </c>
      <c r="C52" s="166">
        <v>0</v>
      </c>
    </row>
    <row r="53" spans="1:3" ht="18" thickBot="1">
      <c r="A53" s="111" t="s">
        <v>371</v>
      </c>
      <c r="B53" s="166">
        <v>0</v>
      </c>
      <c r="C53" s="166">
        <v>0</v>
      </c>
    </row>
    <row r="54" spans="1:3" ht="18" thickBot="1">
      <c r="A54" s="111" t="s">
        <v>372</v>
      </c>
      <c r="B54" s="166">
        <v>0</v>
      </c>
      <c r="C54" s="166">
        <v>0</v>
      </c>
    </row>
    <row r="55" spans="1:3" ht="18" thickBot="1">
      <c r="A55" s="111" t="s">
        <v>373</v>
      </c>
      <c r="B55" s="166">
        <v>0</v>
      </c>
      <c r="C55" s="166">
        <v>0</v>
      </c>
    </row>
    <row r="56" spans="1:3" ht="18" thickBot="1">
      <c r="A56" s="111" t="s">
        <v>374</v>
      </c>
      <c r="B56" s="166">
        <v>0</v>
      </c>
      <c r="C56" s="166">
        <v>0</v>
      </c>
    </row>
    <row r="57" spans="1:3" ht="18" thickBot="1">
      <c r="A57" s="111" t="s">
        <v>375</v>
      </c>
      <c r="B57" s="166">
        <v>0</v>
      </c>
      <c r="C57" s="166">
        <v>0</v>
      </c>
    </row>
    <row r="58" spans="1:3" ht="18" thickBot="1">
      <c r="A58" s="112" t="s">
        <v>407</v>
      </c>
      <c r="B58" s="166">
        <v>0</v>
      </c>
      <c r="C58" s="166">
        <v>0</v>
      </c>
    </row>
    <row r="59" spans="1:3" ht="12.75">
      <c r="A59" s="128"/>
      <c r="B59" s="128"/>
      <c r="C59" s="128"/>
    </row>
    <row r="60" spans="1:3" ht="15.75" thickBot="1">
      <c r="A60" s="113"/>
      <c r="B60" s="128"/>
      <c r="C60" s="128"/>
    </row>
    <row r="61" spans="1:3" ht="15.75" thickBot="1">
      <c r="A61" s="114"/>
      <c r="B61" s="109" t="s">
        <v>349</v>
      </c>
      <c r="C61" s="109" t="s">
        <v>350</v>
      </c>
    </row>
    <row r="62" spans="1:3" ht="15.75" thickBot="1">
      <c r="A62" s="115"/>
      <c r="B62" s="116"/>
      <c r="C62" s="116"/>
    </row>
    <row r="63" spans="1:3" ht="18" thickBot="1">
      <c r="A63" s="110" t="s">
        <v>376</v>
      </c>
      <c r="B63" s="123">
        <f>SUM(B64:B73)</f>
        <v>0</v>
      </c>
      <c r="C63" s="123">
        <f>SUM(C64:C73)</f>
        <v>0</v>
      </c>
    </row>
    <row r="64" spans="1:3" ht="18" thickBot="1">
      <c r="A64" s="111" t="s">
        <v>377</v>
      </c>
      <c r="B64" s="166">
        <v>0</v>
      </c>
      <c r="C64" s="166">
        <v>0</v>
      </c>
    </row>
    <row r="65" spans="1:3" ht="18" thickBot="1">
      <c r="A65" s="111" t="s">
        <v>378</v>
      </c>
      <c r="B65" s="166">
        <v>0</v>
      </c>
      <c r="C65" s="166">
        <v>0</v>
      </c>
    </row>
    <row r="66" spans="1:3" ht="18" thickBot="1">
      <c r="A66" s="111" t="s">
        <v>379</v>
      </c>
      <c r="B66" s="166">
        <v>0</v>
      </c>
      <c r="C66" s="166">
        <v>0</v>
      </c>
    </row>
    <row r="67" spans="1:3" ht="18" thickBot="1">
      <c r="A67" s="111" t="s">
        <v>380</v>
      </c>
      <c r="B67" s="166">
        <v>0</v>
      </c>
      <c r="C67" s="166">
        <v>0</v>
      </c>
    </row>
    <row r="68" spans="1:3" ht="18" thickBot="1">
      <c r="A68" s="111" t="s">
        <v>381</v>
      </c>
      <c r="B68" s="166">
        <v>0</v>
      </c>
      <c r="C68" s="166">
        <v>0</v>
      </c>
    </row>
    <row r="69" spans="1:3" ht="18" thickBot="1">
      <c r="A69" s="111" t="s">
        <v>382</v>
      </c>
      <c r="B69" s="166">
        <v>0</v>
      </c>
      <c r="C69" s="166">
        <v>0</v>
      </c>
    </row>
    <row r="70" spans="1:3" ht="18" thickBot="1">
      <c r="A70" s="111" t="s">
        <v>383</v>
      </c>
      <c r="B70" s="166">
        <v>0</v>
      </c>
      <c r="C70" s="166">
        <v>0</v>
      </c>
    </row>
    <row r="71" spans="1:3" ht="18" thickBot="1">
      <c r="A71" s="111" t="s">
        <v>384</v>
      </c>
      <c r="B71" s="166">
        <v>0</v>
      </c>
      <c r="C71" s="166">
        <v>0</v>
      </c>
    </row>
    <row r="72" spans="1:3" ht="18" thickBot="1">
      <c r="A72" s="111" t="s">
        <v>385</v>
      </c>
      <c r="B72" s="166">
        <v>0</v>
      </c>
      <c r="C72" s="166">
        <v>0</v>
      </c>
    </row>
    <row r="73" spans="1:3" ht="18" thickBot="1">
      <c r="A73" s="112" t="s">
        <v>386</v>
      </c>
      <c r="B73" s="166">
        <v>0</v>
      </c>
      <c r="C73" s="166">
        <v>0</v>
      </c>
    </row>
    <row r="74" spans="1:3" ht="12.75">
      <c r="A74" s="347"/>
      <c r="B74" s="345"/>
      <c r="C74" s="345"/>
    </row>
    <row r="75" spans="1:3" ht="13.5" thickBot="1">
      <c r="A75" s="348"/>
      <c r="B75" s="346"/>
      <c r="C75" s="346"/>
    </row>
    <row r="76" spans="1:3" ht="18" thickBot="1">
      <c r="A76" s="110" t="s">
        <v>387</v>
      </c>
      <c r="B76" s="123">
        <f>SUM(B77:B85)</f>
        <v>11100</v>
      </c>
      <c r="C76" s="123">
        <f>SUM(C77:C85)</f>
        <v>11100</v>
      </c>
    </row>
    <row r="77" spans="1:3" ht="18" thickBot="1">
      <c r="A77" s="111" t="s">
        <v>388</v>
      </c>
      <c r="B77" s="158">
        <f>Ondernemingsplan!E289</f>
        <v>10800</v>
      </c>
      <c r="C77" s="159">
        <f>Ondernemingsplan!G289</f>
        <v>10800</v>
      </c>
    </row>
    <row r="78" spans="1:3" ht="18" thickBot="1">
      <c r="A78" s="111" t="s">
        <v>332</v>
      </c>
      <c r="B78" s="159">
        <f>Ondernemingsplan!E275</f>
        <v>300</v>
      </c>
      <c r="C78" s="159">
        <f>Ondernemingsplan!G275</f>
        <v>300</v>
      </c>
    </row>
    <row r="79" spans="1:3" ht="18" thickBot="1">
      <c r="A79" s="111" t="s">
        <v>389</v>
      </c>
      <c r="B79" s="166">
        <v>0</v>
      </c>
      <c r="C79" s="166">
        <v>0</v>
      </c>
    </row>
    <row r="80" spans="1:3" ht="18" thickBot="1">
      <c r="A80" s="112" t="s">
        <v>390</v>
      </c>
      <c r="B80" s="166">
        <v>0</v>
      </c>
      <c r="C80" s="166">
        <v>0</v>
      </c>
    </row>
    <row r="81" spans="1:3" ht="35.25" thickBot="1">
      <c r="A81" s="112" t="s">
        <v>391</v>
      </c>
      <c r="B81" s="166">
        <v>0</v>
      </c>
      <c r="C81" s="166">
        <v>0</v>
      </c>
    </row>
    <row r="82" spans="1:3" ht="18" thickBot="1">
      <c r="A82" s="111" t="s">
        <v>392</v>
      </c>
      <c r="B82" s="166">
        <v>0</v>
      </c>
      <c r="C82" s="166">
        <v>0</v>
      </c>
    </row>
    <row r="83" spans="1:3" ht="18" thickBot="1">
      <c r="A83" s="112" t="s">
        <v>393</v>
      </c>
      <c r="B83" s="166">
        <v>0</v>
      </c>
      <c r="C83" s="166">
        <v>0</v>
      </c>
    </row>
    <row r="84" spans="1:3" ht="18" thickBot="1">
      <c r="A84" s="111" t="s">
        <v>394</v>
      </c>
      <c r="B84" s="166">
        <v>0</v>
      </c>
      <c r="C84" s="166">
        <v>0</v>
      </c>
    </row>
    <row r="85" spans="1:3" ht="18" thickBot="1">
      <c r="A85" s="112" t="s">
        <v>386</v>
      </c>
      <c r="B85" s="166">
        <v>0</v>
      </c>
      <c r="C85" s="166">
        <v>0</v>
      </c>
    </row>
    <row r="86" spans="1:3" ht="12.75">
      <c r="A86" s="343"/>
      <c r="B86" s="345"/>
      <c r="C86" s="345"/>
    </row>
    <row r="87" spans="1:3" ht="13.5" thickBot="1">
      <c r="A87" s="344"/>
      <c r="B87" s="346"/>
      <c r="C87" s="346"/>
    </row>
    <row r="88" spans="1:3" ht="18" thickBot="1">
      <c r="A88" s="117" t="s">
        <v>395</v>
      </c>
      <c r="B88" s="123">
        <f>SUM(B89:B94)</f>
        <v>0</v>
      </c>
      <c r="C88" s="123">
        <f>SUM(C89:C94)</f>
        <v>0</v>
      </c>
    </row>
    <row r="89" spans="1:3" ht="18" thickBot="1">
      <c r="A89" s="111" t="s">
        <v>396</v>
      </c>
      <c r="B89" s="166">
        <v>0</v>
      </c>
      <c r="C89" s="166">
        <v>0</v>
      </c>
    </row>
    <row r="90" spans="1:3" ht="18" thickBot="1">
      <c r="A90" s="111" t="s">
        <v>397</v>
      </c>
      <c r="B90" s="166">
        <v>0</v>
      </c>
      <c r="C90" s="166">
        <v>0</v>
      </c>
    </row>
    <row r="91" spans="1:3" ht="18" thickBot="1">
      <c r="A91" s="111" t="s">
        <v>398</v>
      </c>
      <c r="B91" s="166">
        <v>0</v>
      </c>
      <c r="C91" s="166">
        <v>0</v>
      </c>
    </row>
    <row r="92" spans="1:3" ht="18" thickBot="1">
      <c r="A92" s="111" t="s">
        <v>399</v>
      </c>
      <c r="B92" s="166">
        <v>0</v>
      </c>
      <c r="C92" s="166">
        <v>0</v>
      </c>
    </row>
    <row r="93" spans="1:3" ht="18" thickBot="1">
      <c r="A93" s="111" t="s">
        <v>400</v>
      </c>
      <c r="B93" s="166">
        <v>0</v>
      </c>
      <c r="C93" s="166">
        <v>0</v>
      </c>
    </row>
    <row r="94" spans="1:3" ht="18" thickBot="1">
      <c r="A94" s="112" t="s">
        <v>386</v>
      </c>
      <c r="B94" s="166">
        <v>0</v>
      </c>
      <c r="C94" s="166">
        <v>0</v>
      </c>
    </row>
    <row r="95" spans="1:3" ht="12.75">
      <c r="A95" s="347"/>
      <c r="B95" s="345"/>
      <c r="C95" s="345"/>
    </row>
    <row r="96" spans="1:3" ht="13.5" thickBot="1">
      <c r="A96" s="348"/>
      <c r="B96" s="346"/>
      <c r="C96" s="346"/>
    </row>
    <row r="97" spans="1:3" ht="18" thickBot="1">
      <c r="A97" s="117" t="s">
        <v>401</v>
      </c>
      <c r="B97" s="167">
        <f>SUM(B98:B102)</f>
        <v>0</v>
      </c>
      <c r="C97" s="123">
        <f>SUM(C98:C102)</f>
        <v>0</v>
      </c>
    </row>
    <row r="98" spans="1:3" ht="18" thickBot="1">
      <c r="A98" s="111" t="s">
        <v>402</v>
      </c>
      <c r="B98" s="166">
        <v>0</v>
      </c>
      <c r="C98" s="166">
        <v>0</v>
      </c>
    </row>
    <row r="99" spans="1:3" ht="18" thickBot="1">
      <c r="A99" s="111" t="s">
        <v>403</v>
      </c>
      <c r="B99" s="166">
        <v>0</v>
      </c>
      <c r="C99" s="166">
        <v>0</v>
      </c>
    </row>
    <row r="100" spans="1:3" ht="18" thickBot="1">
      <c r="A100" s="111" t="s">
        <v>404</v>
      </c>
      <c r="B100" s="166">
        <v>0</v>
      </c>
      <c r="C100" s="166">
        <v>0</v>
      </c>
    </row>
    <row r="101" spans="1:3" ht="18" thickBot="1">
      <c r="A101" s="111" t="s">
        <v>405</v>
      </c>
      <c r="B101" s="166">
        <v>0</v>
      </c>
      <c r="C101" s="166">
        <v>0</v>
      </c>
    </row>
    <row r="102" spans="1:3" ht="18" thickBot="1">
      <c r="A102" s="112" t="s">
        <v>386</v>
      </c>
      <c r="B102" s="166">
        <v>0</v>
      </c>
      <c r="C102" s="166">
        <v>0</v>
      </c>
    </row>
    <row r="103" spans="1:3" ht="12.75">
      <c r="A103" s="355"/>
      <c r="B103" s="345"/>
      <c r="C103" s="345"/>
    </row>
    <row r="104" spans="1:3" ht="13.5" thickBot="1">
      <c r="A104" s="356"/>
      <c r="B104" s="346"/>
      <c r="C104" s="346"/>
    </row>
    <row r="105" spans="1:3" ht="18" thickBot="1">
      <c r="A105" s="117" t="s">
        <v>406</v>
      </c>
      <c r="B105" s="154">
        <f>'Detail afschrijvingen'!E13</f>
        <v>1133.3333333333333</v>
      </c>
      <c r="C105" s="168">
        <v>0</v>
      </c>
    </row>
    <row r="106" spans="1:3" ht="13.5" thickBot="1">
      <c r="A106" s="128"/>
      <c r="B106" s="128"/>
      <c r="C106" s="128"/>
    </row>
    <row r="107" spans="1:4" ht="20.25" thickBot="1">
      <c r="A107" s="118" t="s">
        <v>198</v>
      </c>
      <c r="B107" s="136">
        <f>SUM(B27,B37,B49,B63,B76,B88,B97,B105)</f>
        <v>12233.333333333334</v>
      </c>
      <c r="C107" s="136">
        <f>SUM(C27,C37,C49,C63,C76,C88,C97,C105)</f>
        <v>11100</v>
      </c>
      <c r="D107" s="134" t="s">
        <v>446</v>
      </c>
    </row>
    <row r="108" spans="1:3" ht="12.75">
      <c r="A108" s="128"/>
      <c r="B108" s="128"/>
      <c r="C108" s="128"/>
    </row>
    <row r="109" spans="1:3" ht="42.75" customHeight="1">
      <c r="A109" s="128"/>
      <c r="B109" s="128"/>
      <c r="C109" s="128"/>
    </row>
    <row r="110" spans="1:7" ht="33.75" customHeight="1">
      <c r="A110" s="119" t="s">
        <v>443</v>
      </c>
      <c r="B110" s="120"/>
      <c r="C110" s="120"/>
      <c r="D110" s="120"/>
      <c r="E110" s="120"/>
      <c r="F110" s="120"/>
      <c r="G110" s="120"/>
    </row>
    <row r="112" ht="12.75">
      <c r="A112" s="127" t="s">
        <v>442</v>
      </c>
    </row>
    <row r="113" ht="12.75">
      <c r="A113" s="127" t="s">
        <v>60</v>
      </c>
    </row>
    <row r="114" ht="12.75">
      <c r="A114" s="127" t="s">
        <v>348</v>
      </c>
    </row>
    <row r="115" ht="13.5" thickBot="1"/>
    <row r="116" spans="1:8" ht="16.5" thickBot="1">
      <c r="A116" s="250" t="s">
        <v>62</v>
      </c>
      <c r="B116" s="353" t="s">
        <v>58</v>
      </c>
      <c r="C116" s="354"/>
      <c r="D116" s="354"/>
      <c r="E116" s="354"/>
      <c r="F116" s="135" t="s">
        <v>419</v>
      </c>
      <c r="G116" s="157">
        <f>B107/G18</f>
        <v>12611.683848797253</v>
      </c>
      <c r="H116" s="249" t="s">
        <v>448</v>
      </c>
    </row>
    <row r="117" spans="1:7" ht="15.75">
      <c r="A117" s="120"/>
      <c r="B117" s="365" t="s">
        <v>59</v>
      </c>
      <c r="C117" s="365"/>
      <c r="D117" s="365"/>
      <c r="E117" s="365"/>
      <c r="F117" s="120"/>
      <c r="G117" s="120"/>
    </row>
    <row r="118" spans="1:7" ht="15.75">
      <c r="A118" s="120"/>
      <c r="B118" s="121"/>
      <c r="C118" s="120"/>
      <c r="D118" s="120"/>
      <c r="E118" s="120"/>
      <c r="F118" s="120"/>
      <c r="G118" s="120"/>
    </row>
    <row r="119" spans="1:7" ht="26.25">
      <c r="A119" s="119" t="s">
        <v>447</v>
      </c>
      <c r="B119" s="120"/>
      <c r="C119" s="120"/>
      <c r="D119" s="120"/>
      <c r="E119" s="120"/>
      <c r="F119" s="120"/>
      <c r="G119" s="120"/>
    </row>
    <row r="120" spans="1:6" ht="12.75">
      <c r="A120" s="128"/>
      <c r="B120" s="130"/>
      <c r="C120" s="130"/>
      <c r="D120" s="129"/>
      <c r="E120" s="129"/>
      <c r="F120" s="129"/>
    </row>
    <row r="121" ht="12.75">
      <c r="A121" s="127" t="s">
        <v>453</v>
      </c>
    </row>
    <row r="123" spans="1:7" ht="16.5" thickBot="1">
      <c r="A123" s="250" t="s">
        <v>61</v>
      </c>
      <c r="B123" s="353" t="s">
        <v>449</v>
      </c>
      <c r="C123" s="354"/>
      <c r="D123" s="120"/>
      <c r="E123" s="120"/>
      <c r="F123" s="120"/>
      <c r="G123" s="120"/>
    </row>
    <row r="124" spans="1:7" ht="15.75">
      <c r="A124" s="120"/>
      <c r="B124" s="365" t="s">
        <v>450</v>
      </c>
      <c r="C124" s="365"/>
      <c r="D124" s="120"/>
      <c r="E124" s="120"/>
      <c r="F124" s="120"/>
      <c r="G124" s="120"/>
    </row>
    <row r="125" spans="1:7" ht="15.75">
      <c r="A125" s="120"/>
      <c r="B125" s="121"/>
      <c r="C125" s="120"/>
      <c r="D125" s="120"/>
      <c r="E125" s="120"/>
      <c r="F125" s="120"/>
      <c r="G125" s="120"/>
    </row>
    <row r="126" spans="1:6" ht="18" thickBot="1">
      <c r="A126" s="106" t="s">
        <v>408</v>
      </c>
      <c r="B126" s="107"/>
      <c r="C126" s="107"/>
      <c r="D126" s="107"/>
      <c r="E126" s="107"/>
      <c r="F126" s="107"/>
    </row>
    <row r="127" spans="1:8" s="180" customFormat="1" ht="14.25" customHeight="1">
      <c r="A127" s="361" t="s">
        <v>343</v>
      </c>
      <c r="B127" s="363" t="s">
        <v>63</v>
      </c>
      <c r="C127" s="363" t="s">
        <v>344</v>
      </c>
      <c r="D127" s="251"/>
      <c r="E127" s="245"/>
      <c r="F127" s="245"/>
      <c r="G127" s="363" t="s">
        <v>447</v>
      </c>
      <c r="H127" s="359" t="s">
        <v>451</v>
      </c>
    </row>
    <row r="128" spans="1:8" s="180" customFormat="1" ht="34.5" customHeight="1" thickBot="1">
      <c r="A128" s="362"/>
      <c r="B128" s="364"/>
      <c r="C128" s="364"/>
      <c r="D128" s="251"/>
      <c r="E128" s="245"/>
      <c r="F128" s="245"/>
      <c r="G128" s="364"/>
      <c r="H128" s="360"/>
    </row>
    <row r="129" spans="1:8" s="180" customFormat="1" ht="18" thickBot="1">
      <c r="A129" s="252" t="s">
        <v>444</v>
      </c>
      <c r="B129" s="253">
        <f>D13</f>
        <v>20</v>
      </c>
      <c r="C129" s="254">
        <f>C13</f>
        <v>100</v>
      </c>
      <c r="D129" s="255"/>
      <c r="E129" s="255"/>
      <c r="F129" s="255"/>
      <c r="G129" s="256">
        <f>(B129/100*$G$116)/C129</f>
        <v>25.223367697594508</v>
      </c>
      <c r="H129" s="257">
        <f>CEILING(G129,1)</f>
        <v>26</v>
      </c>
    </row>
    <row r="130" spans="1:8" s="180" customFormat="1" ht="18" thickBot="1">
      <c r="A130" s="252" t="s">
        <v>445</v>
      </c>
      <c r="B130" s="253">
        <f>D14</f>
        <v>80</v>
      </c>
      <c r="C130" s="258">
        <f>C14</f>
        <v>30</v>
      </c>
      <c r="D130" s="255"/>
      <c r="E130" s="255"/>
      <c r="F130" s="255"/>
      <c r="G130" s="256">
        <f>(B130/100*$G$116)/C130</f>
        <v>336.31156930126014</v>
      </c>
      <c r="H130" s="257">
        <f>CEILING(G130,1)</f>
        <v>337</v>
      </c>
    </row>
    <row r="131" spans="1:8" s="180" customFormat="1" ht="18" thickBot="1">
      <c r="A131" s="252" t="s">
        <v>346</v>
      </c>
      <c r="B131" s="253">
        <f>D15</f>
        <v>0</v>
      </c>
      <c r="C131" s="259">
        <f>C15</f>
        <v>0</v>
      </c>
      <c r="D131" s="255"/>
      <c r="E131" s="255"/>
      <c r="F131" s="255"/>
      <c r="G131" s="256"/>
      <c r="H131" s="257">
        <f>CEILING(G131,1)</f>
        <v>0</v>
      </c>
    </row>
    <row r="132" spans="1:8" s="180" customFormat="1" ht="18" thickBot="1">
      <c r="A132" s="252" t="s">
        <v>346</v>
      </c>
      <c r="B132" s="253">
        <f>D16</f>
        <v>0</v>
      </c>
      <c r="C132" s="258">
        <f>C16</f>
        <v>0</v>
      </c>
      <c r="D132" s="255"/>
      <c r="E132" s="255"/>
      <c r="F132" s="255"/>
      <c r="G132" s="256"/>
      <c r="H132" s="257">
        <f>CEILING(G132,1)</f>
        <v>0</v>
      </c>
    </row>
    <row r="133" spans="1:8" s="180" customFormat="1" ht="18" thickBot="1">
      <c r="A133" s="252" t="s">
        <v>346</v>
      </c>
      <c r="B133" s="253">
        <f>D17</f>
        <v>0</v>
      </c>
      <c r="C133" s="260">
        <f>C17</f>
        <v>0</v>
      </c>
      <c r="D133" s="255"/>
      <c r="E133" s="255"/>
      <c r="F133" s="255"/>
      <c r="G133" s="256"/>
      <c r="H133" s="257">
        <f>CEILING(G133,1)</f>
        <v>0</v>
      </c>
    </row>
    <row r="134" spans="1:8" s="180" customFormat="1" ht="18" thickBot="1">
      <c r="A134" s="261"/>
      <c r="B134" s="262">
        <f>SUM(B129:B133)</f>
        <v>100</v>
      </c>
      <c r="C134" s="263"/>
      <c r="D134" s="264"/>
      <c r="E134" s="265"/>
      <c r="F134" s="265"/>
      <c r="G134" s="266">
        <f>SUM(G129:G133)</f>
        <v>361.5349369988546</v>
      </c>
      <c r="H134" s="267">
        <f>SUM(H129:H133)</f>
        <v>363</v>
      </c>
    </row>
    <row r="135" spans="1:3" ht="12.75">
      <c r="A135" s="128"/>
      <c r="B135" s="128"/>
      <c r="C135" s="128"/>
    </row>
    <row r="136" spans="1:3" ht="12.75">
      <c r="A136" s="128"/>
      <c r="B136" s="128"/>
      <c r="C136" s="128"/>
    </row>
    <row r="137" spans="1:3" ht="12.75">
      <c r="A137" s="128"/>
      <c r="B137" s="128"/>
      <c r="C137" s="128"/>
    </row>
    <row r="138" spans="1:3" ht="12.75">
      <c r="A138" s="128"/>
      <c r="B138" s="128"/>
      <c r="C138" s="128"/>
    </row>
    <row r="139" spans="1:3" ht="12.75">
      <c r="A139" s="128"/>
      <c r="B139" s="128"/>
      <c r="C139" s="128"/>
    </row>
    <row r="140" spans="1:3" ht="12.75">
      <c r="A140" s="128"/>
      <c r="B140" s="128"/>
      <c r="C140" s="128"/>
    </row>
    <row r="141" spans="1:3" ht="12.75">
      <c r="A141" s="128"/>
      <c r="B141" s="128"/>
      <c r="C141" s="128"/>
    </row>
    <row r="142" spans="1:3" ht="12.75">
      <c r="A142" s="128"/>
      <c r="B142" s="128"/>
      <c r="C142" s="128"/>
    </row>
    <row r="143" spans="1:3" ht="12.75">
      <c r="A143" s="128"/>
      <c r="B143" s="128"/>
      <c r="C143" s="128"/>
    </row>
    <row r="144" spans="1:3" ht="12.75">
      <c r="A144" s="128"/>
      <c r="B144" s="128"/>
      <c r="C144" s="128"/>
    </row>
    <row r="145" spans="1:3" ht="12.75">
      <c r="A145" s="128"/>
      <c r="B145" s="128"/>
      <c r="C145" s="128"/>
    </row>
    <row r="146" spans="1:3" ht="12.75">
      <c r="A146" s="128"/>
      <c r="B146" s="128"/>
      <c r="C146" s="128"/>
    </row>
    <row r="147" spans="1:3" ht="12.75">
      <c r="A147" s="128"/>
      <c r="B147" s="128"/>
      <c r="C147" s="128"/>
    </row>
    <row r="148" spans="1:3" ht="12.75">
      <c r="A148" s="128"/>
      <c r="B148" s="128"/>
      <c r="C148" s="128"/>
    </row>
    <row r="149" spans="1:3" ht="12.75">
      <c r="A149" s="128"/>
      <c r="B149" s="128"/>
      <c r="C149" s="128"/>
    </row>
    <row r="150" spans="1:3" ht="12.75">
      <c r="A150" s="128"/>
      <c r="B150" s="128"/>
      <c r="C150" s="128"/>
    </row>
    <row r="151" spans="1:3" ht="12.75">
      <c r="A151" s="128"/>
      <c r="B151" s="128"/>
      <c r="C151" s="128"/>
    </row>
    <row r="152" spans="1:3" ht="12.75">
      <c r="A152" s="128"/>
      <c r="B152" s="128"/>
      <c r="C152" s="128"/>
    </row>
    <row r="153" spans="1:3" ht="12.75">
      <c r="A153" s="128"/>
      <c r="B153" s="128"/>
      <c r="C153" s="128"/>
    </row>
    <row r="154" spans="1:3" ht="12.75">
      <c r="A154" s="128"/>
      <c r="B154" s="128"/>
      <c r="C154" s="128"/>
    </row>
    <row r="155" spans="1:3" ht="12.75">
      <c r="A155" s="128"/>
      <c r="B155" s="128"/>
      <c r="C155" s="128"/>
    </row>
    <row r="156" spans="1:3" ht="12.75">
      <c r="A156" s="128"/>
      <c r="B156" s="128"/>
      <c r="C156" s="128"/>
    </row>
    <row r="157" spans="1:3" ht="12.75">
      <c r="A157" s="128"/>
      <c r="B157" s="128"/>
      <c r="C157" s="128"/>
    </row>
    <row r="158" spans="1:3" ht="12.75">
      <c r="A158" s="128"/>
      <c r="B158" s="128"/>
      <c r="C158" s="128"/>
    </row>
    <row r="159" spans="1:3" ht="12.75">
      <c r="A159" s="128"/>
      <c r="B159" s="128"/>
      <c r="C159" s="128"/>
    </row>
    <row r="160" spans="1:3" ht="12.75">
      <c r="A160" s="128"/>
      <c r="B160" s="128"/>
      <c r="C160" s="128"/>
    </row>
    <row r="161" spans="1:3" ht="12.75">
      <c r="A161" s="128"/>
      <c r="B161" s="128"/>
      <c r="C161" s="128"/>
    </row>
    <row r="162" spans="1:3" ht="12.75">
      <c r="A162" s="128"/>
      <c r="B162" s="128"/>
      <c r="C162" s="128"/>
    </row>
    <row r="163" spans="1:3" ht="12.75">
      <c r="A163" s="128"/>
      <c r="B163" s="128"/>
      <c r="C163" s="128"/>
    </row>
    <row r="164" spans="1:3" ht="12.75">
      <c r="A164" s="128"/>
      <c r="B164" s="128"/>
      <c r="C164" s="128"/>
    </row>
    <row r="165" spans="1:3" ht="12.75">
      <c r="A165" s="128"/>
      <c r="B165" s="128"/>
      <c r="C165" s="128"/>
    </row>
    <row r="166" spans="1:3" ht="12.75">
      <c r="A166" s="128"/>
      <c r="B166" s="128"/>
      <c r="C166" s="128"/>
    </row>
    <row r="167" spans="1:3" ht="12.75">
      <c r="A167" s="128"/>
      <c r="B167" s="128"/>
      <c r="C167" s="128"/>
    </row>
    <row r="168" spans="1:3" ht="12.75">
      <c r="A168" s="128"/>
      <c r="B168" s="128"/>
      <c r="C168" s="128"/>
    </row>
    <row r="169" spans="1:3" ht="12.75">
      <c r="A169" s="128"/>
      <c r="B169" s="128"/>
      <c r="C169" s="128"/>
    </row>
    <row r="170" spans="1:3" ht="12.75">
      <c r="A170" s="128"/>
      <c r="B170" s="128"/>
      <c r="C170" s="128"/>
    </row>
    <row r="171" spans="1:3" ht="12.75">
      <c r="A171" s="128"/>
      <c r="B171" s="128"/>
      <c r="C171" s="128"/>
    </row>
    <row r="172" spans="1:3" ht="12.75">
      <c r="A172" s="128"/>
      <c r="B172" s="128"/>
      <c r="C172" s="128"/>
    </row>
    <row r="173" spans="1:3" ht="12.75">
      <c r="A173" s="128"/>
      <c r="B173" s="128"/>
      <c r="C173" s="128"/>
    </row>
    <row r="174" spans="1:3" ht="12.75">
      <c r="A174" s="128"/>
      <c r="B174" s="128"/>
      <c r="C174" s="128"/>
    </row>
    <row r="175" spans="1:3" ht="12.75">
      <c r="A175" s="128"/>
      <c r="B175" s="128"/>
      <c r="C175" s="128"/>
    </row>
    <row r="176" spans="1:3" ht="12.75">
      <c r="A176" s="128"/>
      <c r="B176" s="128"/>
      <c r="C176" s="128"/>
    </row>
    <row r="177" spans="1:3" ht="12.75">
      <c r="A177" s="128"/>
      <c r="B177" s="128"/>
      <c r="C177" s="128"/>
    </row>
    <row r="178" spans="1:3" ht="12.75">
      <c r="A178" s="128"/>
      <c r="B178" s="128"/>
      <c r="C178" s="128"/>
    </row>
    <row r="179" spans="1:3" ht="12.75">
      <c r="A179" s="128"/>
      <c r="B179" s="128"/>
      <c r="C179" s="128"/>
    </row>
    <row r="180" spans="1:3" ht="12.75">
      <c r="A180" s="128"/>
      <c r="B180" s="128"/>
      <c r="C180" s="128"/>
    </row>
    <row r="181" spans="1:3" ht="12.75">
      <c r="A181" s="128"/>
      <c r="B181" s="128"/>
      <c r="C181" s="128"/>
    </row>
    <row r="182" spans="1:3" ht="12.75">
      <c r="A182" s="128"/>
      <c r="B182" s="128"/>
      <c r="C182" s="128"/>
    </row>
    <row r="183" spans="1:3" ht="12.75">
      <c r="A183" s="128"/>
      <c r="B183" s="128"/>
      <c r="C183" s="128"/>
    </row>
    <row r="184" spans="1:3" ht="12.75">
      <c r="A184" s="128"/>
      <c r="B184" s="128"/>
      <c r="C184" s="128"/>
    </row>
    <row r="185" spans="1:3" ht="12.75">
      <c r="A185" s="128"/>
      <c r="B185" s="128"/>
      <c r="C185" s="128"/>
    </row>
    <row r="186" spans="1:3" ht="12.75">
      <c r="A186" s="128"/>
      <c r="B186" s="128"/>
      <c r="C186" s="128"/>
    </row>
    <row r="187" spans="1:3" ht="12.75">
      <c r="A187" s="128"/>
      <c r="B187" s="128"/>
      <c r="C187" s="128"/>
    </row>
    <row r="188" spans="1:3" ht="12.75">
      <c r="A188" s="128"/>
      <c r="B188" s="128"/>
      <c r="C188" s="128"/>
    </row>
    <row r="189" spans="1:3" ht="12.75">
      <c r="A189" s="128"/>
      <c r="B189" s="128"/>
      <c r="C189" s="128"/>
    </row>
    <row r="190" spans="1:3" ht="12.75">
      <c r="A190" s="128"/>
      <c r="B190" s="128"/>
      <c r="C190" s="128"/>
    </row>
    <row r="191" spans="1:3" ht="12.75">
      <c r="A191" s="128"/>
      <c r="B191" s="128"/>
      <c r="C191" s="128"/>
    </row>
    <row r="192" spans="1:3" ht="12.75">
      <c r="A192" s="128"/>
      <c r="B192" s="128"/>
      <c r="C192" s="128"/>
    </row>
    <row r="193" spans="1:3" ht="12.75">
      <c r="A193" s="128"/>
      <c r="B193" s="128"/>
      <c r="C193" s="128"/>
    </row>
    <row r="194" spans="1:3" ht="12.75">
      <c r="A194" s="128"/>
      <c r="B194" s="128"/>
      <c r="C194" s="128"/>
    </row>
    <row r="195" spans="1:3" ht="12.75">
      <c r="A195" s="128"/>
      <c r="B195" s="128"/>
      <c r="C195" s="128"/>
    </row>
    <row r="196" spans="1:3" ht="12.75">
      <c r="A196" s="128"/>
      <c r="B196" s="128"/>
      <c r="C196" s="128"/>
    </row>
    <row r="197" spans="1:3" ht="12.75">
      <c r="A197" s="128"/>
      <c r="B197" s="128"/>
      <c r="C197" s="128"/>
    </row>
    <row r="198" spans="1:3" ht="12.75">
      <c r="A198" s="128"/>
      <c r="B198" s="128"/>
      <c r="C198" s="128"/>
    </row>
    <row r="199" spans="1:3" ht="12.75">
      <c r="A199" s="128"/>
      <c r="B199" s="128"/>
      <c r="C199" s="128"/>
    </row>
    <row r="200" spans="1:3" ht="12.75">
      <c r="A200" s="128"/>
      <c r="B200" s="128"/>
      <c r="C200" s="128"/>
    </row>
    <row r="201" spans="1:3" ht="12.75">
      <c r="A201" s="128"/>
      <c r="B201" s="128"/>
      <c r="C201" s="128"/>
    </row>
    <row r="202" spans="1:3" ht="12.75">
      <c r="A202" s="128"/>
      <c r="B202" s="128"/>
      <c r="C202" s="128"/>
    </row>
    <row r="203" spans="1:3" ht="12.75">
      <c r="A203" s="128"/>
      <c r="B203" s="128"/>
      <c r="C203" s="128"/>
    </row>
    <row r="204" spans="1:3" ht="12.75">
      <c r="A204" s="128"/>
      <c r="B204" s="128"/>
      <c r="C204" s="128"/>
    </row>
    <row r="205" spans="1:3" ht="12.75">
      <c r="A205" s="128"/>
      <c r="B205" s="128"/>
      <c r="C205" s="128"/>
    </row>
    <row r="206" spans="1:3" ht="12.75">
      <c r="A206" s="128"/>
      <c r="B206" s="128"/>
      <c r="C206" s="128"/>
    </row>
    <row r="207" spans="1:3" ht="12.75">
      <c r="A207" s="128"/>
      <c r="B207" s="128"/>
      <c r="C207" s="128"/>
    </row>
    <row r="208" spans="1:3" ht="12.75">
      <c r="A208" s="128"/>
      <c r="B208" s="128"/>
      <c r="C208" s="128"/>
    </row>
    <row r="209" spans="1:3" ht="12.75">
      <c r="A209" s="128"/>
      <c r="B209" s="128"/>
      <c r="C209" s="128"/>
    </row>
    <row r="210" spans="1:3" ht="12.75">
      <c r="A210" s="128"/>
      <c r="B210" s="128"/>
      <c r="C210" s="128"/>
    </row>
    <row r="211" spans="1:3" ht="12.75">
      <c r="A211" s="128"/>
      <c r="B211" s="128"/>
      <c r="C211" s="128"/>
    </row>
    <row r="212" spans="1:3" ht="12.75">
      <c r="A212" s="128"/>
      <c r="B212" s="128"/>
      <c r="C212" s="128"/>
    </row>
    <row r="213" spans="1:3" ht="12.75">
      <c r="A213" s="128"/>
      <c r="B213" s="128"/>
      <c r="C213" s="128"/>
    </row>
    <row r="214" spans="1:3" ht="12.75">
      <c r="A214" s="128"/>
      <c r="B214" s="128"/>
      <c r="C214" s="128"/>
    </row>
    <row r="215" spans="1:3" ht="12.75">
      <c r="A215" s="128"/>
      <c r="B215" s="128"/>
      <c r="C215" s="128"/>
    </row>
    <row r="216" spans="1:3" ht="12.75">
      <c r="A216" s="128"/>
      <c r="B216" s="128"/>
      <c r="C216" s="128"/>
    </row>
    <row r="217" spans="1:3" ht="12.75">
      <c r="A217" s="128"/>
      <c r="B217" s="128"/>
      <c r="C217" s="128"/>
    </row>
    <row r="218" spans="1:3" ht="12.75">
      <c r="A218" s="128"/>
      <c r="B218" s="128"/>
      <c r="C218" s="128"/>
    </row>
    <row r="219" spans="1:3" ht="12.75">
      <c r="A219" s="128"/>
      <c r="B219" s="128"/>
      <c r="C219" s="128"/>
    </row>
    <row r="220" spans="1:3" ht="12.75">
      <c r="A220" s="128"/>
      <c r="B220" s="128"/>
      <c r="C220" s="128"/>
    </row>
    <row r="221" spans="1:3" ht="12.75">
      <c r="A221" s="128"/>
      <c r="B221" s="128"/>
      <c r="C221" s="128"/>
    </row>
    <row r="222" spans="1:3" ht="12.75">
      <c r="A222" s="128"/>
      <c r="B222" s="128"/>
      <c r="C222" s="128"/>
    </row>
    <row r="223" spans="1:3" ht="12.75">
      <c r="A223" s="128"/>
      <c r="B223" s="128"/>
      <c r="C223" s="128"/>
    </row>
    <row r="224" spans="1:3" ht="12.75">
      <c r="A224" s="128"/>
      <c r="B224" s="128"/>
      <c r="C224" s="128"/>
    </row>
    <row r="225" spans="1:3" ht="12.75">
      <c r="A225" s="128"/>
      <c r="B225" s="128"/>
      <c r="C225" s="128"/>
    </row>
    <row r="226" spans="1:3" ht="12.75">
      <c r="A226" s="128"/>
      <c r="B226" s="128"/>
      <c r="C226" s="128"/>
    </row>
    <row r="227" spans="1:3" ht="12.75">
      <c r="A227" s="128"/>
      <c r="B227" s="128"/>
      <c r="C227" s="128"/>
    </row>
    <row r="228" spans="1:3" ht="12.75">
      <c r="A228" s="128"/>
      <c r="B228" s="128"/>
      <c r="C228" s="128"/>
    </row>
    <row r="229" spans="1:3" ht="12.75">
      <c r="A229" s="128"/>
      <c r="B229" s="128"/>
      <c r="C229" s="128"/>
    </row>
    <row r="230" spans="1:3" ht="12.75">
      <c r="A230" s="128"/>
      <c r="B230" s="128"/>
      <c r="C230" s="128"/>
    </row>
    <row r="231" spans="1:3" ht="12.75">
      <c r="A231" s="128"/>
      <c r="B231" s="128"/>
      <c r="C231" s="128"/>
    </row>
    <row r="232" spans="1:3" ht="12.75">
      <c r="A232" s="128"/>
      <c r="B232" s="128"/>
      <c r="C232" s="128"/>
    </row>
    <row r="233" spans="1:3" ht="12.75">
      <c r="A233" s="128"/>
      <c r="B233" s="128"/>
      <c r="C233" s="128"/>
    </row>
    <row r="234" spans="1:3" ht="12.75">
      <c r="A234" s="128"/>
      <c r="B234" s="128"/>
      <c r="C234" s="128"/>
    </row>
    <row r="235" spans="1:3" ht="12.75">
      <c r="A235" s="128"/>
      <c r="B235" s="128"/>
      <c r="C235" s="128"/>
    </row>
    <row r="236" spans="1:3" ht="12.75">
      <c r="A236" s="128"/>
      <c r="B236" s="128"/>
      <c r="C236" s="128"/>
    </row>
    <row r="237" spans="1:3" ht="12.75">
      <c r="A237" s="128"/>
      <c r="B237" s="128"/>
      <c r="C237" s="128"/>
    </row>
    <row r="238" spans="1:3" ht="12.75">
      <c r="A238" s="128"/>
      <c r="B238" s="128"/>
      <c r="C238" s="128"/>
    </row>
    <row r="239" spans="1:3" ht="12.75">
      <c r="A239" s="128"/>
      <c r="B239" s="128"/>
      <c r="C239" s="128"/>
    </row>
    <row r="240" spans="1:3" ht="12.75">
      <c r="A240" s="128"/>
      <c r="B240" s="128"/>
      <c r="C240" s="128"/>
    </row>
    <row r="241" spans="1:3" ht="12.75">
      <c r="A241" s="128"/>
      <c r="B241" s="128"/>
      <c r="C241" s="128"/>
    </row>
    <row r="242" spans="1:3" ht="12.75">
      <c r="A242" s="128"/>
      <c r="B242" s="128"/>
      <c r="C242" s="128"/>
    </row>
    <row r="243" spans="1:3" ht="12.75">
      <c r="A243" s="128"/>
      <c r="B243" s="128"/>
      <c r="C243" s="128"/>
    </row>
    <row r="244" spans="1:3" ht="12.75">
      <c r="A244" s="128"/>
      <c r="B244" s="128"/>
      <c r="C244" s="128"/>
    </row>
    <row r="245" spans="1:3" ht="12.75">
      <c r="A245" s="128"/>
      <c r="B245" s="128"/>
      <c r="C245" s="128"/>
    </row>
    <row r="246" spans="1:3" ht="12.75">
      <c r="A246" s="128"/>
      <c r="B246" s="128"/>
      <c r="C246" s="128"/>
    </row>
    <row r="247" spans="1:3" ht="12.75">
      <c r="A247" s="128"/>
      <c r="B247" s="128"/>
      <c r="C247" s="128"/>
    </row>
    <row r="248" spans="1:3" ht="12.75">
      <c r="A248" s="128"/>
      <c r="B248" s="128"/>
      <c r="C248" s="128"/>
    </row>
    <row r="249" spans="1:3" ht="12.75">
      <c r="A249" s="128"/>
      <c r="B249" s="128"/>
      <c r="C249" s="128"/>
    </row>
    <row r="250" spans="1:3" ht="12.75">
      <c r="A250" s="128"/>
      <c r="B250" s="128"/>
      <c r="C250" s="128"/>
    </row>
    <row r="251" spans="1:3" ht="12.75">
      <c r="A251" s="128"/>
      <c r="B251" s="128"/>
      <c r="C251" s="128"/>
    </row>
    <row r="252" spans="1:3" ht="12.75">
      <c r="A252" s="128"/>
      <c r="B252" s="128"/>
      <c r="C252" s="128"/>
    </row>
    <row r="253" spans="1:3" ht="12.75">
      <c r="A253" s="128"/>
      <c r="B253" s="128"/>
      <c r="C253" s="128"/>
    </row>
    <row r="254" spans="1:3" ht="12.75">
      <c r="A254" s="128"/>
      <c r="B254" s="128"/>
      <c r="C254" s="128"/>
    </row>
    <row r="255" spans="1:3" ht="12.75">
      <c r="A255" s="128"/>
      <c r="B255" s="128"/>
      <c r="C255" s="128"/>
    </row>
    <row r="256" spans="1:3" ht="12.75">
      <c r="A256" s="128"/>
      <c r="B256" s="128"/>
      <c r="C256" s="128"/>
    </row>
    <row r="257" spans="1:3" ht="12.75">
      <c r="A257" s="128"/>
      <c r="B257" s="128"/>
      <c r="C257" s="128"/>
    </row>
    <row r="258" spans="1:3" ht="12.75">
      <c r="A258" s="128"/>
      <c r="B258" s="128"/>
      <c r="C258" s="128"/>
    </row>
    <row r="259" spans="1:3" ht="12.75">
      <c r="A259" s="128"/>
      <c r="B259" s="128"/>
      <c r="C259" s="128"/>
    </row>
    <row r="260" spans="1:3" ht="12.75">
      <c r="A260" s="128"/>
      <c r="B260" s="128"/>
      <c r="C260" s="128"/>
    </row>
    <row r="261" spans="1:3" ht="12.75">
      <c r="A261" s="128"/>
      <c r="B261" s="128"/>
      <c r="C261" s="128"/>
    </row>
    <row r="262" spans="1:3" ht="12.75">
      <c r="A262" s="128"/>
      <c r="B262" s="128"/>
      <c r="C262" s="128"/>
    </row>
    <row r="263" spans="1:3" ht="12.75">
      <c r="A263" s="128"/>
      <c r="B263" s="128"/>
      <c r="C263" s="128"/>
    </row>
    <row r="264" spans="1:3" ht="12.75">
      <c r="A264" s="128"/>
      <c r="B264" s="128"/>
      <c r="C264" s="128"/>
    </row>
    <row r="265" spans="1:3" ht="12.75">
      <c r="A265" s="128"/>
      <c r="B265" s="128"/>
      <c r="C265" s="128"/>
    </row>
    <row r="266" spans="1:3" ht="12.75">
      <c r="A266" s="128"/>
      <c r="B266" s="128"/>
      <c r="C266" s="128"/>
    </row>
    <row r="267" spans="1:3" ht="12.75">
      <c r="A267" s="128"/>
      <c r="B267" s="128"/>
      <c r="C267" s="128"/>
    </row>
    <row r="268" spans="1:3" ht="12.75">
      <c r="A268" s="128"/>
      <c r="B268" s="128"/>
      <c r="C268" s="128"/>
    </row>
    <row r="269" spans="1:3" ht="12.75">
      <c r="A269" s="128"/>
      <c r="B269" s="128"/>
      <c r="C269" s="128"/>
    </row>
    <row r="270" spans="1:3" ht="12.75">
      <c r="A270" s="128"/>
      <c r="B270" s="128"/>
      <c r="C270" s="128"/>
    </row>
    <row r="271" spans="1:3" ht="12.75">
      <c r="A271" s="128"/>
      <c r="B271" s="128"/>
      <c r="C271" s="128"/>
    </row>
    <row r="272" spans="1:3" ht="12.75">
      <c r="A272" s="128"/>
      <c r="B272" s="128"/>
      <c r="C272" s="128"/>
    </row>
    <row r="273" spans="1:3" ht="12.75">
      <c r="A273" s="128"/>
      <c r="B273" s="128"/>
      <c r="C273" s="128"/>
    </row>
    <row r="274" spans="1:3" ht="12.75">
      <c r="A274" s="128"/>
      <c r="B274" s="128"/>
      <c r="C274" s="128"/>
    </row>
    <row r="275" spans="1:3" ht="12.75">
      <c r="A275" s="128"/>
      <c r="B275" s="128"/>
      <c r="C275" s="128"/>
    </row>
    <row r="276" spans="1:3" ht="12.75">
      <c r="A276" s="128"/>
      <c r="B276" s="128"/>
      <c r="C276" s="128"/>
    </row>
    <row r="277" spans="1:3" ht="12.75">
      <c r="A277" s="128"/>
      <c r="B277" s="128"/>
      <c r="C277" s="128"/>
    </row>
    <row r="278" spans="1:3" ht="12.75">
      <c r="A278" s="128"/>
      <c r="B278" s="128"/>
      <c r="C278" s="128"/>
    </row>
    <row r="279" spans="1:3" ht="12.75">
      <c r="A279" s="128"/>
      <c r="B279" s="128"/>
      <c r="C279" s="128"/>
    </row>
    <row r="280" spans="1:3" ht="12.75">
      <c r="A280" s="128"/>
      <c r="B280" s="128"/>
      <c r="C280" s="128"/>
    </row>
    <row r="281" spans="1:3" ht="12.75">
      <c r="A281" s="128"/>
      <c r="B281" s="128"/>
      <c r="C281" s="128"/>
    </row>
    <row r="282" spans="1:3" ht="12.75">
      <c r="A282" s="128"/>
      <c r="B282" s="128"/>
      <c r="C282" s="128"/>
    </row>
    <row r="283" spans="1:3" ht="12.75">
      <c r="A283" s="128"/>
      <c r="B283" s="128"/>
      <c r="C283" s="128"/>
    </row>
    <row r="284" spans="1:3" ht="12.75">
      <c r="A284" s="128"/>
      <c r="B284" s="128"/>
      <c r="C284" s="128"/>
    </row>
    <row r="285" spans="1:3" ht="12.75">
      <c r="A285" s="128"/>
      <c r="B285" s="128"/>
      <c r="C285" s="128"/>
    </row>
    <row r="286" spans="1:3" ht="12.75">
      <c r="A286" s="128"/>
      <c r="B286" s="128"/>
      <c r="C286" s="128"/>
    </row>
    <row r="287" spans="1:3" ht="12.75">
      <c r="A287" s="128"/>
      <c r="B287" s="128"/>
      <c r="C287" s="128"/>
    </row>
    <row r="288" spans="1:3" ht="12.75">
      <c r="A288" s="128"/>
      <c r="B288" s="128"/>
      <c r="C288" s="128"/>
    </row>
    <row r="289" spans="1:3" ht="12.75">
      <c r="A289" s="128"/>
      <c r="B289" s="128"/>
      <c r="C289" s="128"/>
    </row>
    <row r="290" spans="1:3" ht="12.75">
      <c r="A290" s="128"/>
      <c r="B290" s="128"/>
      <c r="C290" s="128"/>
    </row>
    <row r="291" spans="1:3" ht="12.75">
      <c r="A291" s="128"/>
      <c r="B291" s="128"/>
      <c r="C291" s="128"/>
    </row>
    <row r="292" spans="1:3" ht="12.75">
      <c r="A292" s="128"/>
      <c r="B292" s="128"/>
      <c r="C292" s="128"/>
    </row>
    <row r="293" spans="1:3" ht="12.75">
      <c r="A293" s="128"/>
      <c r="B293" s="128"/>
      <c r="C293" s="128"/>
    </row>
    <row r="294" spans="1:3" ht="12.75">
      <c r="A294" s="128"/>
      <c r="B294" s="128"/>
      <c r="C294" s="128"/>
    </row>
    <row r="295" spans="1:3" ht="12.75">
      <c r="A295" s="128"/>
      <c r="B295" s="128"/>
      <c r="C295" s="128"/>
    </row>
    <row r="296" spans="1:3" ht="12.75">
      <c r="A296" s="128"/>
      <c r="B296" s="128"/>
      <c r="C296" s="128"/>
    </row>
    <row r="297" spans="1:3" ht="12.75">
      <c r="A297" s="128"/>
      <c r="B297" s="128"/>
      <c r="C297" s="128"/>
    </row>
    <row r="298" spans="1:3" ht="12.75">
      <c r="A298" s="128"/>
      <c r="B298" s="128"/>
      <c r="C298" s="128"/>
    </row>
    <row r="299" spans="1:3" ht="12.75">
      <c r="A299" s="128"/>
      <c r="B299" s="128"/>
      <c r="C299" s="128"/>
    </row>
    <row r="300" spans="1:3" ht="12.75">
      <c r="A300" s="128"/>
      <c r="B300" s="128"/>
      <c r="C300" s="128"/>
    </row>
    <row r="301" spans="1:3" ht="12.75">
      <c r="A301" s="128"/>
      <c r="B301" s="128"/>
      <c r="C301" s="128"/>
    </row>
    <row r="302" spans="1:3" ht="12.75">
      <c r="A302" s="128"/>
      <c r="B302" s="128"/>
      <c r="C302" s="128"/>
    </row>
    <row r="303" spans="1:3" ht="12.75">
      <c r="A303" s="128"/>
      <c r="B303" s="128"/>
      <c r="C303" s="128"/>
    </row>
    <row r="304" spans="1:3" ht="12.75">
      <c r="A304" s="128"/>
      <c r="B304" s="128"/>
      <c r="C304" s="128"/>
    </row>
    <row r="305" spans="1:3" ht="12.75">
      <c r="A305" s="128"/>
      <c r="B305" s="128"/>
      <c r="C305" s="128"/>
    </row>
    <row r="306" spans="1:3" ht="12.75">
      <c r="A306" s="128"/>
      <c r="B306" s="128"/>
      <c r="C306" s="128"/>
    </row>
    <row r="307" spans="1:3" ht="12.75">
      <c r="A307" s="128"/>
      <c r="B307" s="128"/>
      <c r="C307" s="128"/>
    </row>
    <row r="308" spans="1:3" ht="12.75">
      <c r="A308" s="128"/>
      <c r="B308" s="128"/>
      <c r="C308" s="128"/>
    </row>
  </sheetData>
  <sheetProtection/>
  <mergeCells count="31">
    <mergeCell ref="B124:C124"/>
    <mergeCell ref="B116:E116"/>
    <mergeCell ref="B117:E117"/>
    <mergeCell ref="G127:G128"/>
    <mergeCell ref="H127:H128"/>
    <mergeCell ref="A127:A128"/>
    <mergeCell ref="B127:B128"/>
    <mergeCell ref="C127:C128"/>
    <mergeCell ref="A11:A12"/>
    <mergeCell ref="B11:B12"/>
    <mergeCell ref="C11:C12"/>
    <mergeCell ref="B123:C123"/>
    <mergeCell ref="A35:A36"/>
    <mergeCell ref="A103:A104"/>
    <mergeCell ref="A47:A48"/>
    <mergeCell ref="B47:B48"/>
    <mergeCell ref="B103:B104"/>
    <mergeCell ref="C103:C104"/>
    <mergeCell ref="A95:A96"/>
    <mergeCell ref="B95:B96"/>
    <mergeCell ref="C95:C96"/>
    <mergeCell ref="B35:B36"/>
    <mergeCell ref="C47:C48"/>
    <mergeCell ref="A23:D23"/>
    <mergeCell ref="A86:A87"/>
    <mergeCell ref="B86:B87"/>
    <mergeCell ref="C86:C87"/>
    <mergeCell ref="A74:A75"/>
    <mergeCell ref="B74:B75"/>
    <mergeCell ref="C74:C75"/>
    <mergeCell ref="C35:C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3">
      <selection activeCell="B20" sqref="B20"/>
    </sheetView>
  </sheetViews>
  <sheetFormatPr defaultColWidth="9.140625" defaultRowHeight="12.75"/>
  <cols>
    <col min="1" max="1" width="9.140625" style="104" customWidth="1"/>
    <col min="2" max="2" width="20.140625" style="104" customWidth="1"/>
    <col min="3" max="3" width="15.140625" style="104" customWidth="1"/>
    <col min="4" max="4" width="12.7109375" style="104" customWidth="1"/>
    <col min="5" max="5" width="15.7109375" style="104" customWidth="1"/>
    <col min="6" max="6" width="10.57421875" style="104" customWidth="1"/>
    <col min="7" max="7" width="11.140625" style="104" customWidth="1"/>
    <col min="8" max="16384" width="9.140625" style="104" customWidth="1"/>
  </cols>
  <sheetData>
    <row r="1" ht="39" customHeight="1"/>
    <row r="2" s="274" customFormat="1" ht="28.5" customHeight="1">
      <c r="A2" s="273" t="s">
        <v>65</v>
      </c>
    </row>
    <row r="3" ht="8.25" customHeight="1"/>
    <row r="4" ht="12.75">
      <c r="A4" s="198" t="s">
        <v>66</v>
      </c>
    </row>
    <row r="5" ht="8.25" customHeight="1"/>
    <row r="6" spans="1:2" ht="12" customHeight="1">
      <c r="A6" s="268" t="s">
        <v>46</v>
      </c>
      <c r="B6" s="269"/>
    </row>
    <row r="7" ht="12" customHeight="1"/>
    <row r="8" spans="1:5" ht="12.75">
      <c r="A8" s="214" t="s">
        <v>64</v>
      </c>
      <c r="B8" s="214" t="s">
        <v>426</v>
      </c>
      <c r="C8" s="185" t="s">
        <v>429</v>
      </c>
      <c r="D8" s="185" t="s">
        <v>427</v>
      </c>
      <c r="E8" s="185" t="s">
        <v>45</v>
      </c>
    </row>
    <row r="9" spans="1:5" ht="12.75">
      <c r="A9" s="153" t="s">
        <v>516</v>
      </c>
      <c r="B9" s="215">
        <v>5000</v>
      </c>
      <c r="C9" s="215">
        <v>1000</v>
      </c>
      <c r="D9" s="219">
        <v>5</v>
      </c>
      <c r="E9" s="216">
        <f>(B9-C9)/D9</f>
        <v>800</v>
      </c>
    </row>
    <row r="10" spans="1:5" ht="12.75">
      <c r="A10" s="153" t="s">
        <v>428</v>
      </c>
      <c r="B10" s="215">
        <v>1000</v>
      </c>
      <c r="C10" s="215">
        <v>0</v>
      </c>
      <c r="D10" s="219">
        <v>3</v>
      </c>
      <c r="E10" s="216">
        <f>(B10-C10)/D10</f>
        <v>333.3333333333333</v>
      </c>
    </row>
    <row r="11" spans="1:5" ht="12.75">
      <c r="A11" s="153"/>
      <c r="B11" s="215"/>
      <c r="C11" s="215">
        <v>0</v>
      </c>
      <c r="D11" s="219">
        <v>3</v>
      </c>
      <c r="E11" s="216">
        <f>(B11-C11)/D11</f>
        <v>0</v>
      </c>
    </row>
    <row r="12" spans="1:5" ht="12.75">
      <c r="A12" s="153"/>
      <c r="B12" s="215">
        <v>0</v>
      </c>
      <c r="C12" s="215">
        <v>0</v>
      </c>
      <c r="D12" s="219">
        <v>3</v>
      </c>
      <c r="E12" s="216">
        <f>(B12-C12)/D12</f>
        <v>0</v>
      </c>
    </row>
    <row r="13" spans="2:5" ht="12.75">
      <c r="B13" s="217"/>
      <c r="C13" s="217"/>
      <c r="D13" s="217"/>
      <c r="E13" s="218">
        <f>SUM(E9:E12)</f>
        <v>1133.3333333333333</v>
      </c>
    </row>
    <row r="15" ht="15">
      <c r="A15" s="271" t="s">
        <v>67</v>
      </c>
    </row>
    <row r="17" spans="1:12" s="122" customFormat="1" ht="12.75">
      <c r="A17" s="214" t="s">
        <v>64</v>
      </c>
      <c r="B17" s="214" t="s">
        <v>426</v>
      </c>
      <c r="C17" s="185" t="s">
        <v>430</v>
      </c>
      <c r="D17" s="185" t="s">
        <v>431</v>
      </c>
      <c r="E17" s="270" t="s">
        <v>432</v>
      </c>
      <c r="F17" s="270" t="s">
        <v>433</v>
      </c>
      <c r="G17" s="270" t="s">
        <v>434</v>
      </c>
      <c r="H17" s="270" t="s">
        <v>435</v>
      </c>
      <c r="I17" s="270" t="s">
        <v>436</v>
      </c>
      <c r="J17" s="270" t="s">
        <v>437</v>
      </c>
      <c r="K17" s="270" t="s">
        <v>438</v>
      </c>
      <c r="L17" s="270" t="s">
        <v>439</v>
      </c>
    </row>
    <row r="18" spans="1:12" ht="12.75">
      <c r="A18" s="153" t="s">
        <v>516</v>
      </c>
      <c r="B18" s="215">
        <v>5000</v>
      </c>
      <c r="C18" s="215">
        <f>B18-$E$9</f>
        <v>4200</v>
      </c>
      <c r="D18" s="215">
        <f>C18-$E$9</f>
        <v>3400</v>
      </c>
      <c r="E18" s="215">
        <f>D18-$E$9</f>
        <v>2600</v>
      </c>
      <c r="F18" s="215">
        <f>E18-$E$9</f>
        <v>1800</v>
      </c>
      <c r="G18" s="215">
        <f>F18-$E$9</f>
        <v>1000</v>
      </c>
      <c r="H18" s="215"/>
      <c r="I18" s="215"/>
      <c r="J18" s="215"/>
      <c r="K18" s="215"/>
      <c r="L18" s="215"/>
    </row>
    <row r="19" spans="1:12" ht="12.75">
      <c r="A19" s="153" t="s">
        <v>428</v>
      </c>
      <c r="B19" s="215">
        <v>1000</v>
      </c>
      <c r="C19" s="215">
        <f>B19-$E$10</f>
        <v>666.6666666666667</v>
      </c>
      <c r="D19" s="215">
        <f>C19-$E$10</f>
        <v>333.3333333333334</v>
      </c>
      <c r="E19" s="215">
        <f>D19-$E$10</f>
        <v>0</v>
      </c>
      <c r="F19" s="215"/>
      <c r="G19" s="215"/>
      <c r="H19" s="215"/>
      <c r="I19" s="215"/>
      <c r="J19" s="215"/>
      <c r="K19" s="215"/>
      <c r="L19" s="215"/>
    </row>
    <row r="20" spans="1:12" ht="12.75">
      <c r="A20" s="153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1:12" ht="12.75">
      <c r="A21" s="153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4" ht="18">
      <c r="A24" s="273" t="s">
        <v>468</v>
      </c>
    </row>
    <row r="26" ht="12.75">
      <c r="A26" s="104" t="s">
        <v>386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Van Dalem</dc:creator>
  <cp:keywords/>
  <dc:description/>
  <cp:lastModifiedBy>Roland</cp:lastModifiedBy>
  <cp:lastPrinted>2009-08-20T00:41:57Z</cp:lastPrinted>
  <dcterms:created xsi:type="dcterms:W3CDTF">2001-10-21T12:08:29Z</dcterms:created>
  <dcterms:modified xsi:type="dcterms:W3CDTF">2011-02-08T09:12:16Z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